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ntho\Risk &amp; Policy Analysts Ltd\HBM4EU 2 - Documents\Reports\Mapping docs\finals\"/>
    </mc:Choice>
  </mc:AlternateContent>
  <xr:revisionPtr revIDLastSave="4" documentId="8_{86F21A1C-BE51-486A-BEDE-DB760E348500}" xr6:coauthVersionLast="45" xr6:coauthVersionMax="45" xr10:uidLastSave="{8888793A-6DE3-4240-BC40-CC543670BC6D}"/>
  <bookViews>
    <workbookView xWindow="28680" yWindow="-120" windowWidth="24240" windowHeight="13140" firstSheet="1" activeTab="2" xr2:uid="{6FD5A6E4-80A5-4E36-9FEA-5FF0BBDCD9BE}"/>
  </bookViews>
  <sheets>
    <sheet name="Public consultations" sheetId="16"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9" r:id="rId10"/>
    <sheet name="Table 10" sheetId="10" r:id="rId11"/>
    <sheet name="Table 11 Profess+consumer" sheetId="11" r:id="rId12"/>
    <sheet name="Table 12 Class+OSH+waste" sheetId="12" r:id="rId13"/>
    <sheet name="Table 13 Environmental" sheetId="14" r:id="rId14"/>
  </sheets>
  <definedNames>
    <definedName name="_xlnm._FilterDatabase" localSheetId="0" hidden="1">'Public consultations'!$A$2:$I$3</definedName>
    <definedName name="_xlnm._FilterDatabase" localSheetId="1" hidden="1">'Table 1'!$A$3:$H$4</definedName>
    <definedName name="_xlnm._FilterDatabase" localSheetId="10" hidden="1">'Table 10'!$A$3:$H$4</definedName>
    <definedName name="_xlnm._FilterDatabase" localSheetId="11" hidden="1">'Table 11 Profess+consumer'!$A$2:$H$3</definedName>
    <definedName name="_xlnm._FilterDatabase" localSheetId="12" hidden="1">'Table 12 Class+OSH+waste'!$A$2:$H$3</definedName>
    <definedName name="_xlnm._FilterDatabase" localSheetId="13" hidden="1">'Table 13 Environmental'!$A$3:$H$4</definedName>
    <definedName name="_xlnm._FilterDatabase" localSheetId="2" hidden="1">'Table 2'!$A$2:$AF$3</definedName>
    <definedName name="_xlnm._FilterDatabase" localSheetId="3" hidden="1">'Table 3'!$A$2:$H$3</definedName>
    <definedName name="_xlnm._FilterDatabase" localSheetId="4" hidden="1">'Table 4'!$A$2:$H$3</definedName>
    <definedName name="_xlnm._FilterDatabase" localSheetId="5" hidden="1">'Table 5'!$A$2:$H$3</definedName>
    <definedName name="_xlnm._FilterDatabase" localSheetId="6" hidden="1">'Table 6'!$A$2:$H$3</definedName>
    <definedName name="_xlnm._FilterDatabase" localSheetId="7" hidden="1">'Table 7'!$A$2:$H$3</definedName>
    <definedName name="_xlnm._FilterDatabase" localSheetId="8" hidden="1">'Table 8'!$A$2:$H$3</definedName>
    <definedName name="_xlnm._FilterDatabase" localSheetId="9" hidden="1">'Table 9'!$A$2:$H$3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C3" i="2"/>
  <c r="D3" i="2"/>
  <c r="E3" i="2"/>
  <c r="F3" i="2"/>
  <c r="G3" i="2"/>
  <c r="H3" i="2"/>
  <c r="K3" i="2"/>
  <c r="AH3" i="2"/>
  <c r="AI3" i="2"/>
  <c r="BB3" i="2"/>
  <c r="I3" i="2" s="1"/>
  <c r="BC3" i="2"/>
  <c r="J3" i="2" s="1"/>
  <c r="BD3" i="2"/>
  <c r="L3" i="2" s="1"/>
  <c r="BE3" i="2"/>
  <c r="M3" i="2" s="1"/>
  <c r="BF3" i="2"/>
  <c r="N3" i="2" s="1"/>
  <c r="BG3" i="2"/>
  <c r="O3" i="2" s="1"/>
  <c r="BH3" i="2"/>
  <c r="P3" i="2" s="1"/>
  <c r="BI3" i="2"/>
  <c r="Q3" i="2" s="1"/>
  <c r="BJ3" i="2"/>
  <c r="R3" i="2" s="1"/>
  <c r="BK3" i="2"/>
  <c r="S3" i="2" s="1"/>
  <c r="BL3" i="2"/>
  <c r="T3" i="2" s="1"/>
  <c r="BM3" i="2"/>
  <c r="U3" i="2" s="1"/>
  <c r="BN3" i="2"/>
  <c r="V3" i="2" s="1"/>
  <c r="BO3" i="2"/>
  <c r="W3" i="2" s="1"/>
  <c r="BP3" i="2"/>
  <c r="X3" i="2" s="1"/>
  <c r="BQ3" i="2"/>
  <c r="Y3" i="2" s="1"/>
  <c r="BR3" i="2"/>
  <c r="Z3" i="2" s="1"/>
  <c r="BS3" i="2"/>
  <c r="AA3" i="2" s="1"/>
  <c r="BU3" i="2"/>
  <c r="AC3" i="2" s="1"/>
  <c r="BV3" i="2"/>
  <c r="AD3" i="2" s="1"/>
  <c r="BW3" i="2"/>
  <c r="AE3" i="2" s="1"/>
  <c r="BX3" i="2"/>
  <c r="AF3" i="2" s="1"/>
  <c r="B3" i="3" l="1"/>
  <c r="I3" i="16" l="1"/>
  <c r="H3" i="16"/>
  <c r="G3" i="16"/>
  <c r="F3" i="16"/>
  <c r="E3" i="16"/>
  <c r="D3" i="16"/>
  <c r="C3" i="16"/>
  <c r="I2" i="16"/>
  <c r="H2" i="16"/>
  <c r="G2" i="16"/>
  <c r="F2" i="16"/>
  <c r="E2" i="16"/>
  <c r="D2" i="16"/>
  <c r="C2" i="16"/>
  <c r="P1" i="16"/>
  <c r="O1" i="16"/>
  <c r="N1" i="16"/>
  <c r="J1" i="16"/>
  <c r="AC3" i="9"/>
  <c r="AB3" i="9"/>
  <c r="AC2" i="9"/>
  <c r="Q2" i="16" s="1"/>
  <c r="AB2" i="9"/>
  <c r="P2" i="16" s="1"/>
  <c r="AY3" i="7"/>
  <c r="AY2" i="7"/>
  <c r="O2" i="16" s="1"/>
  <c r="AS3" i="5"/>
  <c r="AS2" i="5"/>
  <c r="N2" i="16" s="1"/>
  <c r="AT3" i="4"/>
  <c r="AS3" i="4"/>
  <c r="AR3" i="4"/>
  <c r="AQ3" i="4"/>
  <c r="AT2" i="4"/>
  <c r="M2" i="16" s="1"/>
  <c r="AS2" i="4"/>
  <c r="L2" i="16" s="1"/>
  <c r="AR2" i="4"/>
  <c r="K2" i="16" s="1"/>
  <c r="AQ2" i="4"/>
  <c r="J2" i="16" s="1"/>
  <c r="L3" i="16" l="1"/>
  <c r="K3" i="16"/>
  <c r="J3" i="16"/>
  <c r="O3" i="16"/>
  <c r="P3" i="16"/>
  <c r="M3" i="16"/>
  <c r="Q3" i="16"/>
  <c r="N3" i="16"/>
  <c r="B4" i="14"/>
  <c r="AJ3" i="2" s="1"/>
  <c r="H4" i="14"/>
  <c r="G4" i="14"/>
  <c r="F4" i="14"/>
  <c r="E4" i="14"/>
  <c r="D4" i="14"/>
  <c r="C4" i="14"/>
  <c r="H3" i="14"/>
  <c r="G3" i="14"/>
  <c r="F3" i="14"/>
  <c r="E3" i="14"/>
  <c r="D3" i="14"/>
  <c r="C3" i="14"/>
  <c r="B3" i="16" l="1"/>
  <c r="B3" i="12"/>
  <c r="B3" i="11"/>
  <c r="AG3" i="2" s="1"/>
  <c r="B4" i="10"/>
  <c r="B3" i="9"/>
  <c r="BT3" i="2" s="1"/>
  <c r="AB3" i="2" s="1"/>
  <c r="B3" i="8"/>
  <c r="B3" i="7"/>
  <c r="B3" i="6"/>
  <c r="B3" i="5"/>
  <c r="B3" i="4"/>
  <c r="H2" i="2"/>
  <c r="H3" i="10" l="1"/>
  <c r="H2" i="9"/>
  <c r="H2" i="8"/>
  <c r="H2" i="7"/>
  <c r="H2" i="6"/>
  <c r="H2" i="5"/>
  <c r="H2" i="4"/>
  <c r="H2" i="3"/>
  <c r="H4" i="10"/>
  <c r="H3" i="9"/>
  <c r="H3" i="8"/>
  <c r="H3" i="7"/>
  <c r="H3" i="6"/>
  <c r="H3" i="5"/>
  <c r="H3" i="4"/>
  <c r="H3" i="3"/>
  <c r="G2" i="2"/>
  <c r="C3" i="10"/>
  <c r="C2" i="9"/>
  <c r="C2" i="8"/>
  <c r="C2" i="7"/>
  <c r="C2" i="6"/>
  <c r="C2" i="5"/>
  <c r="C2" i="4"/>
  <c r="C2" i="3"/>
  <c r="C4" i="10"/>
  <c r="C3" i="9"/>
  <c r="C3" i="8"/>
  <c r="C3" i="7"/>
  <c r="C3" i="6"/>
  <c r="C3" i="5"/>
  <c r="C3" i="4"/>
  <c r="C3" i="3"/>
  <c r="B2" i="2"/>
  <c r="D3" i="10"/>
  <c r="D2" i="9"/>
  <c r="D2" i="8"/>
  <c r="D2" i="7"/>
  <c r="D2" i="6"/>
  <c r="D2" i="5"/>
  <c r="D2" i="4"/>
  <c r="D2" i="3"/>
  <c r="D4" i="10"/>
  <c r="D3" i="9"/>
  <c r="D3" i="8"/>
  <c r="D3" i="7"/>
  <c r="D3" i="6"/>
  <c r="D3" i="5"/>
  <c r="D3" i="4"/>
  <c r="D3" i="3"/>
  <c r="C2" i="2"/>
  <c r="E3" i="10"/>
  <c r="E2" i="9"/>
  <c r="E2" i="8"/>
  <c r="E2" i="7"/>
  <c r="E2" i="6"/>
  <c r="E2" i="5"/>
  <c r="E2" i="3"/>
  <c r="E2" i="4"/>
  <c r="E4" i="10"/>
  <c r="E3" i="9"/>
  <c r="E3" i="8"/>
  <c r="E3" i="7"/>
  <c r="E3" i="6"/>
  <c r="E3" i="5"/>
  <c r="E3" i="3"/>
  <c r="E3" i="4"/>
  <c r="D2" i="2"/>
  <c r="F3" i="10"/>
  <c r="F2" i="9"/>
  <c r="F2" i="8"/>
  <c r="F2" i="7"/>
  <c r="F2" i="6"/>
  <c r="F2" i="5"/>
  <c r="F2" i="4"/>
  <c r="F2" i="3"/>
  <c r="F4" i="10"/>
  <c r="F3" i="9"/>
  <c r="F3" i="8"/>
  <c r="F3" i="7"/>
  <c r="F3" i="6"/>
  <c r="F3" i="5"/>
  <c r="F3" i="4"/>
  <c r="F3" i="3"/>
  <c r="E2" i="2"/>
  <c r="G3" i="10"/>
  <c r="G2" i="9"/>
  <c r="G2" i="8"/>
  <c r="G2" i="7"/>
  <c r="G2" i="6"/>
  <c r="G2" i="5"/>
  <c r="G2" i="4"/>
  <c r="G2" i="3"/>
  <c r="G4" i="10"/>
  <c r="G3" i="9"/>
  <c r="G3" i="8"/>
  <c r="G3" i="7"/>
  <c r="G3" i="6"/>
  <c r="G3" i="5"/>
  <c r="G3" i="4"/>
  <c r="G3" i="3"/>
  <c r="F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tc={7230FFAD-F685-4A53-8331-93456215165E}</author>
  </authors>
  <commentList>
    <comment ref="K2" authorId="0" shapeId="0" xr:uid="{7230FFAD-F685-4A53-8331-93456215165E}">
      <text>
        <t>[Threaded comment]
Your version of Excel allows you to read this threaded comment; however, any edits to it will get removed if the file is opened in a newer version of Excel. Learn more: https://go.microsoft.com/fwlink/?linkid=870924
Comment:
    link to MRLs (Part 2, Annex I)</t>
      </text>
    </comment>
  </commentList>
</comments>
</file>

<file path=xl/sharedStrings.xml><?xml version="1.0" encoding="utf-8"?>
<sst xmlns="http://schemas.openxmlformats.org/spreadsheetml/2006/main" count="659" uniqueCount="375">
  <si>
    <t>Table 1:  Links to information pages for each substance</t>
  </si>
  <si>
    <t>Table 2:  Legislative map</t>
  </si>
  <si>
    <t>Table 3</t>
  </si>
  <si>
    <t>Table 4</t>
  </si>
  <si>
    <t>Table 5</t>
  </si>
  <si>
    <t>Table 6</t>
  </si>
  <si>
    <t>Table 7</t>
  </si>
  <si>
    <t>Table 8</t>
  </si>
  <si>
    <t>Table 9</t>
  </si>
  <si>
    <t>Table 10</t>
  </si>
  <si>
    <t>POPs Regulation</t>
  </si>
  <si>
    <t>Proposed Pop</t>
  </si>
  <si>
    <t>PIC Status</t>
  </si>
  <si>
    <t>Restriction list (annex XVII)</t>
  </si>
  <si>
    <t>Registry of restriction intentions</t>
  </si>
  <si>
    <t>Authorisation list (annex XIV)</t>
  </si>
  <si>
    <t>Candidate List</t>
  </si>
  <si>
    <t>Candidate list substances in articles</t>
  </si>
  <si>
    <t>Registry of SVHC Intentions</t>
  </si>
  <si>
    <t>PACT list is updated every 48 hours ( see https://echa.europa.eu/pact)</t>
  </si>
  <si>
    <t>CORAP</t>
  </si>
  <si>
    <t>Harmonised Classifications in force from 1 May 2020 after ATP 13</t>
  </si>
  <si>
    <t>Registry of submitted CLH</t>
  </si>
  <si>
    <t>FULL REACH Registration</t>
  </si>
  <si>
    <t>Intermediate REACH Registration</t>
  </si>
  <si>
    <t>NONS REACH Registration</t>
  </si>
  <si>
    <t>Information on REACH registered uses</t>
  </si>
  <si>
    <t>Biocides</t>
  </si>
  <si>
    <t>OEL on CMD/CAD (see https://echa.europa.eu/oels-activity-list)</t>
  </si>
  <si>
    <t>DNEL INHALATION [mg/m³]</t>
  </si>
  <si>
    <t>WFD and EQS</t>
  </si>
  <si>
    <t>Groundwater</t>
  </si>
  <si>
    <t>Registered uses</t>
  </si>
  <si>
    <t>Table 3:  POPs</t>
  </si>
  <si>
    <t>Rows with entry</t>
  </si>
  <si>
    <t>Table 4:  REACH Restriction process</t>
  </si>
  <si>
    <t>Table 5:  REACH SVHC/Authorisation process</t>
  </si>
  <si>
    <t>Table 6:  REACH Evaluation process</t>
  </si>
  <si>
    <t>Table 7:  CLP Hamonised classification process</t>
  </si>
  <si>
    <t>Table 8:  REACH Registration and Biocides</t>
  </si>
  <si>
    <t>Table 9:  OELs on CAD/CMD</t>
  </si>
  <si>
    <t>DNEL list of the DGUV - November 2018 - https://www.dguv.de/ifa/gestis/gestis-dnel-liste/index-2.jsp</t>
  </si>
  <si>
    <t>Table 10:  Other limit values</t>
  </si>
  <si>
    <t>Duplicate?</t>
  </si>
  <si>
    <t>List</t>
  </si>
  <si>
    <t>Substance Group</t>
  </si>
  <si>
    <t>Category</t>
  </si>
  <si>
    <t>Substance name</t>
  </si>
  <si>
    <t>CASNo.</t>
  </si>
  <si>
    <t>EC NUMBER</t>
  </si>
  <si>
    <t>Substance Information Page</t>
  </si>
  <si>
    <t>Brief Profile Page</t>
  </si>
  <si>
    <t>Link to entry on CLI</t>
  </si>
  <si>
    <t>A</t>
  </si>
  <si>
    <t>Y</t>
  </si>
  <si>
    <t>-</t>
  </si>
  <si>
    <t>C</t>
  </si>
  <si>
    <t>Chromium VI</t>
  </si>
  <si>
    <t>Cr (Vi)</t>
  </si>
  <si>
    <t>18540-29-9</t>
  </si>
  <si>
    <t>https://echa.europa.eu/substance-information/-/substanceinfo/100.132.559</t>
  </si>
  <si>
    <t>https://echa.europa.eu/information-on-chemicals/cl-inventory-database/-/discli/details/130199</t>
  </si>
  <si>
    <t>Listed under Annex I (identifying protocol/convention)</t>
  </si>
  <si>
    <t>Placing on the market placing on the market and use of whether on their own, in preparations or as constituents of articles is prohibited?</t>
  </si>
  <si>
    <t>Specific exemption on intermediate use or other specification</t>
  </si>
  <si>
    <t>Subject to release reduction provisions under Annex III</t>
  </si>
  <si>
    <t>Waste management provisions set out in Article 7 (Annex IV)</t>
  </si>
  <si>
    <t>Concentration limit referred to in Article 7(4)(a)</t>
  </si>
  <si>
    <t xml:space="preserve">Part 2   Wastes and operations to which Article 7(4)(b) applies </t>
  </si>
  <si>
    <t>Proposed POP?</t>
  </si>
  <si>
    <t>Conditions</t>
  </si>
  <si>
    <t>Appendices</t>
  </si>
  <si>
    <t>Standards</t>
  </si>
  <si>
    <t>History</t>
  </si>
  <si>
    <t>Q&amp;As</t>
  </si>
  <si>
    <t>Remarks</t>
  </si>
  <si>
    <t>Submitter(s)</t>
  </si>
  <si>
    <t>Details on the scope of restriction</t>
  </si>
  <si>
    <t>Reason for restriction</t>
  </si>
  <si>
    <t>Status</t>
  </si>
  <si>
    <t>Date of intention</t>
  </si>
  <si>
    <t>Expected date of submission</t>
  </si>
  <si>
    <t>Withdrawal date</t>
  </si>
  <si>
    <t>Reason for withdrawal</t>
  </si>
  <si>
    <t>Start of Call for Evidence public consultation</t>
  </si>
  <si>
    <t>Deadline for comments on the Call for Evidence</t>
  </si>
  <si>
    <t>Start of second Call for Evidence public consultation</t>
  </si>
  <si>
    <t>Deadline for comments on the second Call for Evidence</t>
  </si>
  <si>
    <t>Start of third Call for Evidence public consultation</t>
  </si>
  <si>
    <t>Deadline for comments on the third Call for Evidence</t>
  </si>
  <si>
    <t>Restriction report (and  annexes)</t>
  </si>
  <si>
    <t>Information note on restriction report</t>
  </si>
  <si>
    <t>Start of Annex XV report public consultation</t>
  </si>
  <si>
    <t>1st deadline for comments on Annex XV report</t>
  </si>
  <si>
    <t>Final deadline for comments on Annex XV report</t>
  </si>
  <si>
    <t>Comments on Annex XV report</t>
  </si>
  <si>
    <t>Opinion of RAC (and minority positions)</t>
  </si>
  <si>
    <t>Draft opinion of SEAC</t>
  </si>
  <si>
    <t>RAC &amp; SEAC (draft) Background document (and annexes)</t>
  </si>
  <si>
    <t>Start of SEAC draft opinion public consultation</t>
  </si>
  <si>
    <t>Deadline for comments on SEAC draft opinion</t>
  </si>
  <si>
    <t>Comments on SEAC draft opinion</t>
  </si>
  <si>
    <t/>
  </si>
  <si>
    <t>Commission decided</t>
  </si>
  <si>
    <t>Sunset Date</t>
  </si>
  <si>
    <t>Latest application date</t>
  </si>
  <si>
    <t>Intrinsic property(ies) referred to in Article 57</t>
  </si>
  <si>
    <t>Exempted (categories of) uses</t>
  </si>
  <si>
    <t>Reason for inclusion</t>
  </si>
  <si>
    <t>Date of inclusion</t>
  </si>
  <si>
    <t>Decision</t>
  </si>
  <si>
    <t>IUCLID dataset</t>
  </si>
  <si>
    <t>Support document</t>
  </si>
  <si>
    <t>Response to comments</t>
  </si>
  <si>
    <t>Number of SiA notifications listed</t>
  </si>
  <si>
    <t>Details</t>
  </si>
  <si>
    <t>Final background document (and annexes)</t>
  </si>
  <si>
    <t>Adopted restriction/Commission communication</t>
  </si>
  <si>
    <t>Latest update</t>
  </si>
  <si>
    <t>Submitted for accordance check</t>
  </si>
  <si>
    <t>Submitter</t>
  </si>
  <si>
    <t>Scope</t>
  </si>
  <si>
    <t>Start of public consultation</t>
  </si>
  <si>
    <t>End of public consultation</t>
  </si>
  <si>
    <t>Public consultation document</t>
  </si>
  <si>
    <t>RCOM (Comments received)</t>
  </si>
  <si>
    <t>Year of MSC agreement</t>
  </si>
  <si>
    <t>MSC Agreement</t>
  </si>
  <si>
    <t>Date of MSC agreement</t>
  </si>
  <si>
    <t>Support documents</t>
  </si>
  <si>
    <t>MSC Opinion</t>
  </si>
  <si>
    <t>Date of MSC opinion</t>
  </si>
  <si>
    <t>Minority position</t>
  </si>
  <si>
    <t>Date of inclusion in Candidate List</t>
  </si>
  <si>
    <t>Denmark</t>
  </si>
  <si>
    <t>Link to Dossier Evaluations (Dev)</t>
  </si>
  <si>
    <t>Link to Dossier Evaluations (SEv)</t>
  </si>
  <si>
    <t>Link to Endocrine Disruptor (ED) assessments</t>
  </si>
  <si>
    <t>Link to PBT assessments</t>
  </si>
  <si>
    <t>Link to Regulatory Management Option (RMOA) Assessments</t>
  </si>
  <si>
    <t>Link to entry on CLH intentions until outcome</t>
  </si>
  <si>
    <t>Link to entry on SVHC intentions until outcome</t>
  </si>
  <si>
    <t>Link to Restriction intentions until outcome</t>
  </si>
  <si>
    <t>Year</t>
  </si>
  <si>
    <t>Evaluating Member State</t>
  </si>
  <si>
    <t>CoRAP publication date</t>
  </si>
  <si>
    <t>Member State (MS) contact details</t>
  </si>
  <si>
    <t>Co-Evaluating Member State</t>
  </si>
  <si>
    <t>Initial grounds for concern</t>
  </si>
  <si>
    <t>Further information</t>
  </si>
  <si>
    <t>Justification documents</t>
  </si>
  <si>
    <t>Decisions</t>
  </si>
  <si>
    <t>Conclusion document</t>
  </si>
  <si>
    <t>Hazard Class and Category Code(s)</t>
  </si>
  <si>
    <t>Hazard Statement Code(s)</t>
  </si>
  <si>
    <t>Pictogram, Signal Word Code(s)</t>
  </si>
  <si>
    <t>Hazard statement Code(s)</t>
  </si>
  <si>
    <t>Suppl. Hazard statement Code(s)</t>
  </si>
  <si>
    <t>Specific Conc. Limits, M-factors</t>
  </si>
  <si>
    <t>Notes</t>
  </si>
  <si>
    <t>ATP inserted/ATP Updated</t>
  </si>
  <si>
    <t>Regulatory programme</t>
  </si>
  <si>
    <t>Annexes to the CLH report</t>
  </si>
  <si>
    <t>Attachments received during public consultation (excluding journal articles)</t>
  </si>
  <si>
    <t>Background document</t>
  </si>
  <si>
    <t>Minority opinion(s)</t>
  </si>
  <si>
    <t>RAC Opinion</t>
  </si>
  <si>
    <t>CLH report</t>
  </si>
  <si>
    <t>Other annexes</t>
  </si>
  <si>
    <t>Date of opinion</t>
  </si>
  <si>
    <t>Legal deadline for opinion adoption</t>
  </si>
  <si>
    <t>Deadline for commenting</t>
  </si>
  <si>
    <t>Start of consultation</t>
  </si>
  <si>
    <t>Final submission date</t>
  </si>
  <si>
    <t>Proposed harmonised classification by the dossier submitter</t>
  </si>
  <si>
    <t>Specific concentration limits at the time of the proposal</t>
  </si>
  <si>
    <t>Proposed specific concentration limits by the dossier submitter</t>
  </si>
  <si>
    <t>Harmonised classification at the time of the proposal</t>
  </si>
  <si>
    <t>Hazard classes open for commenting</t>
  </si>
  <si>
    <t>ATP number and date</t>
  </si>
  <si>
    <t>Link to ATP</t>
  </si>
  <si>
    <t>CLP Annex VI Index number</t>
  </si>
  <si>
    <t>Submitter's email</t>
  </si>
  <si>
    <t>Further substance information</t>
  </si>
  <si>
    <t>GHS08; GHS07; GHS09; Dgr</t>
  </si>
  <si>
    <t>CLP00</t>
  </si>
  <si>
    <t>20/01/2012</t>
  </si>
  <si>
    <t>12/02/2013</t>
  </si>
  <si>
    <t>Total tonnage Band</t>
  </si>
  <si>
    <t>Factsheet URL</t>
  </si>
  <si>
    <t>Consumer uses</t>
  </si>
  <si>
    <t>Article service life</t>
  </si>
  <si>
    <t>Widespread uses by professional workers</t>
  </si>
  <si>
    <t>Formulation or re-packing</t>
  </si>
  <si>
    <t>Uses at industrial sites</t>
  </si>
  <si>
    <t>Manufacture</t>
  </si>
  <si>
    <t>Intermdeiate only</t>
  </si>
  <si>
    <t>Product-type</t>
  </si>
  <si>
    <t>Review Programme flag</t>
  </si>
  <si>
    <t>New active substance flag</t>
  </si>
  <si>
    <t>Annex I substance flag</t>
  </si>
  <si>
    <t>Inclusion Category</t>
  </si>
  <si>
    <t>Approval start date</t>
  </si>
  <si>
    <t>Approval end date</t>
  </si>
  <si>
    <t>Evaluating competent authority</t>
  </si>
  <si>
    <t>Approval status</t>
  </si>
  <si>
    <t>Assessment status</t>
  </si>
  <si>
    <t>Assessment sub-status</t>
  </si>
  <si>
    <t>Legal act</t>
  </si>
  <si>
    <t>Link to legal act</t>
  </si>
  <si>
    <t>R4BP asset number</t>
  </si>
  <si>
    <t>Candidate for substitution</t>
  </si>
  <si>
    <t>Related authorised biocidal products</t>
  </si>
  <si>
    <t>Legislation</t>
  </si>
  <si>
    <t>Date of request</t>
  </si>
  <si>
    <t>Documents related to the request</t>
  </si>
  <si>
    <t>Date start call for evidence</t>
  </si>
  <si>
    <t>Date end call for evidence</t>
  </si>
  <si>
    <t>Date of submission of OEL scientific report</t>
  </si>
  <si>
    <t>Submitter contact details</t>
  </si>
  <si>
    <t>Draft OEL scientific report</t>
  </si>
  <si>
    <t>Public consultation on OEL scientific report start</t>
  </si>
  <si>
    <t>Public consultation on OEL scientific report end</t>
  </si>
  <si>
    <t>Date of adopted opinion</t>
  </si>
  <si>
    <t>Adopted RAC opinion</t>
  </si>
  <si>
    <t>Date of publication in the Official Journal</t>
  </si>
  <si>
    <t>Publication in the Official Journal</t>
  </si>
  <si>
    <t>CMD</t>
  </si>
  <si>
    <t>local</t>
  </si>
  <si>
    <t>systemic</t>
  </si>
  <si>
    <t>Entry</t>
  </si>
  <si>
    <t>WFD/Annual average (AA)/Max Acceptable Conc (MAC) EQS status</t>
  </si>
  <si>
    <t>Back to map</t>
  </si>
  <si>
    <t>Back to info page</t>
  </si>
  <si>
    <t>Go to mapping table (Table 2)</t>
  </si>
  <si>
    <t>High priority (must be mapped)</t>
  </si>
  <si>
    <t xml:space="preserve">Regulation (EU) No 528/2012 concerning the making available on the market and use of biocidal products </t>
  </si>
  <si>
    <t>Regulation (EC) No 1107/2009 concerning the placing of plant protection products on the market (formerly 91/414/EEC)</t>
  </si>
  <si>
    <t>Regulation (EU) No 2019/1009 on EU fertilising products and amending Regulations (EC) No 1069/2009 and (EC) No 1107/2009 and repealing Regulation (EC) No 2003/2003</t>
  </si>
  <si>
    <t>Regulation (EC) No 1223/2009 on cosmetic products (formerly 76/768/EEC)</t>
  </si>
  <si>
    <t>Directive 2009/48/EC on the safety of toys  (formerly 88/378/EEC)</t>
  </si>
  <si>
    <t>Regulation (EC) No 1935/2004 of the European Parliament and of the Council of 27 October 2004 on materials and articles intended to come into contact with food and repealing Directives 80/590/EEC and 89/109/EEC</t>
  </si>
  <si>
    <t>Commission Regulation (EC) No 2023/2006 on food contact materials</t>
  </si>
  <si>
    <t>Commission Regulation (EU) No 10/2011 of 14 January 2011 on plastic materials and articles intended to come into contact with food</t>
  </si>
  <si>
    <t>Regulation (EC) No 282/2008 on recycled plastic materials and articles intended to come into contact with food</t>
  </si>
  <si>
    <t>Council Regulation (EEC) No 315/93 of 8 February 1993 laying down Community procedures for contaminants in food</t>
  </si>
  <si>
    <t>Commission Regulation (EC) No 1881/2006 of 19 December 2006 setting maximum levels for certain contaminants in foodstuffs</t>
  </si>
  <si>
    <t xml:space="preserve">Regulation (EC) No 1333/2008 on food additives </t>
  </si>
  <si>
    <t>Directive 2002/32/EC of the European Parliament and of the Council of 7 May 2002 on undesirable substances in animal feed</t>
  </si>
  <si>
    <t>Regulation (EC) No 396/2005 of the European Parliament and of the Council of 23 February 2005 on maximum residue levels of pesticides in or on food and feed of plant and animal origin and amending Council Directive 91/414/EEC</t>
  </si>
  <si>
    <t>Regulation (EC) No 726/2004 laying down Community procedures for the authorisation and supervision of medicinal products for human and veterinary use</t>
  </si>
  <si>
    <t>Directive (EC) 2001/83 on the Community code relating to medicinal products for human use</t>
  </si>
  <si>
    <t>Regulation (EU) 2017/745 on medical devices, amending Directive 2001/83/EC, Regulation (EC) No 178/2002 and Regulation (EC) No 1223/2009 and repealing Council Directives 90/385/EEC and 93/42/EEC</t>
  </si>
  <si>
    <t>Regulation (EU) 2017/746 on in vitro diagnostic medical devices and repealing Directive 98/79/EC and Commission Decision 2010/227/EU</t>
  </si>
  <si>
    <t>Council Directive 75/324/EEC of 20 May 1975 on the approximation of the laws of the Member States relating to aerosol dispensers</t>
  </si>
  <si>
    <t>Council Directive 93/15/EEC of 5 April 1993 on the harmonization of the provisions relating to the placing on the market and supervision of explosives for civil uses</t>
  </si>
  <si>
    <t xml:space="preserve">Directive 2014/68/EU of the European Parliament and of the Council of 15 May 2014 on the harmonisation of the laws of the Member States relating to the making available on the market of pressure equipment </t>
  </si>
  <si>
    <t>Directive 2011/65/EU of the European Parliament and of the Council of 8 June 2011 on the restriction of the use of certain hazardous substances in electrical and electronic equipment</t>
  </si>
  <si>
    <t xml:space="preserve">Directive 2014/40/EU concerning the manufacture, presentation and sale of tobacco and related products </t>
  </si>
  <si>
    <t>Regulation (EC) No 66/2010 of the European Parliament and of the Council of 25 November 2009 on the EU Ecolabel</t>
  </si>
  <si>
    <t>Duplicate</t>
  </si>
  <si>
    <t>CAS No.</t>
  </si>
  <si>
    <t>Biocidal Products</t>
  </si>
  <si>
    <t xml:space="preserve">Plant Protection Products </t>
  </si>
  <si>
    <t>Fertilisers</t>
  </si>
  <si>
    <t xml:space="preserve">Cosmetic Products </t>
  </si>
  <si>
    <t>Toy Safety</t>
  </si>
  <si>
    <t>Food Contact Materials</t>
  </si>
  <si>
    <t xml:space="preserve">Good Manufacturing Practice for Food Contact Materials </t>
  </si>
  <si>
    <t>Plastic Food Contact Materials</t>
  </si>
  <si>
    <t>Recycled Plastic Food Contact Materials</t>
  </si>
  <si>
    <t>Food contaminants</t>
  </si>
  <si>
    <t>Maximum levels food contaminants</t>
  </si>
  <si>
    <t>Food additives</t>
  </si>
  <si>
    <t>undesirable substances animal feed</t>
  </si>
  <si>
    <t>MRLs pesticides</t>
  </si>
  <si>
    <t>Medicinal products - human and veterinary</t>
  </si>
  <si>
    <t>Medicinal Products - human</t>
  </si>
  <si>
    <t>Medical Devices</t>
  </si>
  <si>
    <t>In vitro medical devices</t>
  </si>
  <si>
    <t>aerosol dispensers</t>
  </si>
  <si>
    <t>explosives</t>
  </si>
  <si>
    <t>pressure equipment</t>
  </si>
  <si>
    <t>RoHS</t>
  </si>
  <si>
    <t>tobacco</t>
  </si>
  <si>
    <t>EU Ecolabel</t>
  </si>
  <si>
    <t>Y - Annex II</t>
  </si>
  <si>
    <t>Y - Annex II, Part III</t>
  </si>
  <si>
    <t>Y - Annex I</t>
  </si>
  <si>
    <t>Y CHAPTER II</t>
  </si>
  <si>
    <t>Y - Annex I, Part 2, PFCs 1(a), 1(b), 1(c)(I), 1(c)(II), 2, 3(A), 3(b), 4, 6</t>
  </si>
  <si>
    <t>Y - Annex II, Annex III, Annex IV</t>
  </si>
  <si>
    <t>OSH</t>
  </si>
  <si>
    <t>CLH</t>
  </si>
  <si>
    <t>Self Classification (or most common)</t>
  </si>
  <si>
    <t>Signs at work</t>
  </si>
  <si>
    <t>CAD</t>
  </si>
  <si>
    <t>Young workers</t>
  </si>
  <si>
    <t>Pregnant or breastfeeding workers</t>
  </si>
  <si>
    <t>Asbestos to be deleted</t>
  </si>
  <si>
    <t>Waste Directive</t>
  </si>
  <si>
    <t>Waste batteries and accumulators</t>
  </si>
  <si>
    <t>Packaging and packaging waste</t>
  </si>
  <si>
    <t>WEEE</t>
  </si>
  <si>
    <t>ELV</t>
  </si>
  <si>
    <t>Waste shipments</t>
  </si>
  <si>
    <t>Y Annex III</t>
  </si>
  <si>
    <t>No CLH</t>
  </si>
  <si>
    <t>Y Art. 11 conc. Levels</t>
  </si>
  <si>
    <t>Y Art. 36, Annex V Part 1</t>
  </si>
  <si>
    <t>Skin Sens. 1; Carc. 1B; Aquatic Acute 1; Aquatic Chronic 1</t>
  </si>
  <si>
    <t>(Y if class)</t>
  </si>
  <si>
    <t>Art.4 prevention
Annex II</t>
  </si>
  <si>
    <t>Table 11:  Professional and consumer legislation (search focussed on High/medium priority substances)</t>
  </si>
  <si>
    <t>Waste Framework</t>
  </si>
  <si>
    <t>Table 11</t>
  </si>
  <si>
    <t>Table 12</t>
  </si>
  <si>
    <t>Table 12:  OSH and Waste (search focussed on High/medium priority substances)</t>
  </si>
  <si>
    <t>ENVIRONMENTAL LEGISLATION</t>
  </si>
  <si>
    <t>Directive 2000/60/EC of the European Parliament and of the Council of 23 October 2000 establishing a framework for Community action in the field of water policy</t>
  </si>
  <si>
    <t>Directive 2008/105/EC of the European Parliament and of the Council of 16 December 2008 on environmental quality standards in the field of water policy, amending and subsequently repealing Council Directives 82/176/EEC, 83/513/EEC, 84/156/EEC, 84/491/EEC, 86/280/EEC and amending Directive 2000/60/EC of the European Parliament and of the Council</t>
  </si>
  <si>
    <t>Directive 2006/118/EC of the European Parliament and of the Council of 12 December 2006 on the protection of groundwater against pollution and deterioration</t>
  </si>
  <si>
    <t>Council Directive 98/83/EC of 3 November 1998 on the quality of water intended for human consumption</t>
  </si>
  <si>
    <t>Council Directive 91/271/EEC of 21 May 1991 concerning urban waste-water treatment</t>
  </si>
  <si>
    <t xml:space="preserve">Directive 2010/75/EU of the European Parliament and of the Council of 24 November 2010 on industrial emissions (integrated pollution prevention and control) </t>
  </si>
  <si>
    <t>Directive 2008/50/EC of the European Parliament and of the Council of 21 May 2008 on ambient air quality and cleaner air for Europe</t>
  </si>
  <si>
    <t xml:space="preserve">Regulation (EU) No 649/2012 concerning the export and import of hazardous chemicals </t>
  </si>
  <si>
    <t>Directive (EU) 2016/2284 of the European Parliament and of the Council of 14 December 2016 on the reduction of national emissions of certain atmospheric pollutants, amending Directive 2003/35/EC and repealing Directive 2001/81/EC</t>
  </si>
  <si>
    <t>Water Framework Directive</t>
  </si>
  <si>
    <t>Environmental Quality Standards</t>
  </si>
  <si>
    <t>Groundwater Directive</t>
  </si>
  <si>
    <t>Drinking Water Directive</t>
  </si>
  <si>
    <t>Urban Waste water Directive</t>
  </si>
  <si>
    <t>Industrial Emissions Directive</t>
  </si>
  <si>
    <t>Ambient Air Quality Directive</t>
  </si>
  <si>
    <t>Import and Export of Hazardous Chemicals</t>
  </si>
  <si>
    <t>Emissions of atmospheric pollutants Directive</t>
  </si>
  <si>
    <t>Y - Annex I, Part B</t>
  </si>
  <si>
    <t>Y - Annex II - Air &amp; Water, Annex VI</t>
  </si>
  <si>
    <t>Table 12:  Environmental legislation</t>
  </si>
  <si>
    <t>Table 13</t>
  </si>
  <si>
    <t>Professional and consumer legislation*</t>
  </si>
  <si>
    <t>OSH*</t>
  </si>
  <si>
    <t>Waste Framework*</t>
  </si>
  <si>
    <t>Environmental legislation*</t>
  </si>
  <si>
    <t>* Indicates searches more focusses on the high and medium priority substances (Green and Orange)</t>
  </si>
  <si>
    <t>OELs under CAD/CMD (Table 9)</t>
  </si>
  <si>
    <t>CLH (Table 7)</t>
  </si>
  <si>
    <t>SVHC Intentions (Table 5)</t>
  </si>
  <si>
    <t>Restriction Intentions (Table 4)</t>
  </si>
  <si>
    <t>Public Consultations</t>
  </si>
  <si>
    <t>Rotterdam Convention</t>
  </si>
  <si>
    <t>Rotterdam Convention &amp; PIC Regulation</t>
  </si>
  <si>
    <t>Rotterdam Convention*</t>
  </si>
  <si>
    <t>https://echa.europa.eu/documents/10162/1f775bd4-b1b0-4847-937f-d6a37e2c0c98</t>
  </si>
  <si>
    <t>&lt;a href="https://standards.cen.eu/dyn/www/f?p=204:110:0::::FSP_PROJECT,FSP_ORG_ID:40864,6035&amp;cs=19BC92A04D7D087213187D44F697BF65E"&gt;EN 196-10:2016&lt;/a&gt;</t>
  </si>
  <si>
    <t>&lt;a href="https://eur-lex.europa.eu/legal-content/EN/TXT/?uri=uriserv:OJ.L_.2003.178.01.0024.01.ENG&amp;toc=OJ:L:2003:178:TOC"&gt;D 2003/53/EC&lt;/a&gt;#&lt;a href="https://eur-lex.europa.eu/legal-content/EN/TXT/?uri=uriserv:OJ.L_.2009.164.01.0007.01.ENG&amp;toc=OJ:L:2009:164:TOC"&gt;R 552/2009&lt;/a&gt;#&lt;a href="https://eur-lex.europa.eu/legal-content/EN/TXT/?uri=uriserv:OJ.L_.2013.043.01.0024.01.ENG&amp;toc=OJ:L:2013:043:TOC"&gt;R 126/2013&lt;/a&gt;#&lt;a href="https://eur-lex.europa.eu/legal-content/EN/TXT/?uri=uriserv:OJ.L_.2014.090.01.0001.01.ENG&amp;toc=OJ:L:2014:090:TOC"&gt;R 301/2014&lt;/a&gt;</t>
  </si>
  <si>
    <t>Placing on the market of leather articles containing Chromium VI</t>
  </si>
  <si>
    <t>22/09/2011</t>
  </si>
  <si>
    <t>https://echa.europa.eu/documents/10162/477b4727-e5fc-75da-ccd9-b8bcc2d2b7dd</t>
  </si>
  <si>
    <t>https://echa.europa.eu/documents/10162/f03030f4-eb9f-7f6b-5a99-6d0f7172e9d3</t>
  </si>
  <si>
    <t>16/03/2012</t>
  </si>
  <si>
    <t>16/09/2012</t>
  </si>
  <si>
    <t>https://echa.europa.eu/documents/10162/18a2e890-37f0-8a90-fc11-d5f709773110</t>
  </si>
  <si>
    <t>https://echa.europa.eu/documents/10162/e55bb713-4100-018b-ac13-ad1070658e75</t>
  </si>
  <si>
    <t>https://echa.europa.eu/documents/10162/4510e3d8-7197-a9cd-fb98-2e938f8f905a</t>
  </si>
  <si>
    <t>https://echa.europa.eu/documents/10162/9de8c91e-320a-b73a-3062-c4944a1beae2</t>
  </si>
  <si>
    <t>14/12/2012</t>
  </si>
  <si>
    <t>https://echa.europa.eu/documents/10162/50f35649-c5f9-b8f5-c949-63ca3ca058b4</t>
  </si>
  <si>
    <t>https://echa.europa.eu/web/guest/registry-of-restriction-intentions/-/dislist/substance/external/100.239.176</t>
  </si>
  <si>
    <t xml:space="preserve">Carc. 1B; Skin Sens. 1; Aquatic Acute 1; Aquatic Chronic 1; </t>
  </si>
  <si>
    <t xml:space="preserve">H350i; H317; H400; H410; </t>
  </si>
  <si>
    <t xml:space="preserve">H350i; H317; H410; </t>
  </si>
  <si>
    <t>Re-cast Drinking Water (ANNEX I)</t>
  </si>
  <si>
    <t xml:space="preserve">Annex I P value = 25 μg/l The value shall be met, at the
latest, by [10 years after the entry
into force of this Directive]. The
parametric value for chromium
until that date is 50 μg/l.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</si>
</sst>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6"/>
      <name val="Calibri"/>
      <family val="2"/>
      <scheme val="minor"/>
    </font>
    <font>
      <sz val="10"/>
      <name val="Calibri"/>
      <family val="2"/>
      <scheme val="minor"/>
    </font>
    <font>
      <b/>
      <sz val="10"/>
      <name val="Calibri"/>
      <family val="2"/>
      <scheme val="minor"/>
    </font>
    <font>
      <u/>
      <sz val="10"/>
      <color theme="10"/>
      <name val="Arial"/>
      <family val="2"/>
    </font>
    <font>
      <b/>
      <sz val="11"/>
      <name val="Calibri"/>
      <family val="2"/>
      <scheme val="minor"/>
    </font>
    <font>
      <b/>
      <sz val="10"/>
      <name val="Arial"/>
      <family val="2"/>
    </font>
    <font>
      <b/>
      <u/>
      <sz val="10"/>
      <color theme="10"/>
      <name val="Arial"/>
      <family val="2"/>
    </font>
    <font>
      <b/>
      <u/>
      <sz val="11"/>
      <color theme="10"/>
      <name val="Arial"/>
      <family val="2"/>
    </font>
    <font>
      <u/>
      <sz val="11"/>
      <color theme="10"/>
      <name val="Calibri"/>
      <family val="2"/>
      <scheme val="minor"/>
    </font>
    <font>
      <b/>
      <sz val="10"/>
      <color theme="1"/>
      <name val="Calibri"/>
      <family val="2"/>
      <scheme val="minor"/>
    </font>
    <font>
      <b/>
      <sz val="10"/>
      <color rgb="FF000000"/>
      <name val="Calibri"/>
      <family val="2"/>
      <scheme val="minor"/>
    </font>
    <font>
      <u/>
      <sz val="10"/>
      <color theme="10"/>
      <name val="Calibri"/>
      <family val="2"/>
      <scheme val="minor"/>
    </font>
    <font>
      <b/>
      <sz val="10"/>
      <color rgb="FFFF0000"/>
      <name val="Calibri"/>
      <family val="2"/>
      <scheme val="minor"/>
    </font>
    <font>
      <sz val="10"/>
      <color theme="1"/>
      <name val="Calibri"/>
      <family val="2"/>
      <scheme val="minor"/>
    </font>
    <font>
      <b/>
      <u/>
      <sz val="14"/>
      <color theme="10"/>
      <name val="Calibri"/>
      <family val="2"/>
      <scheme val="minor"/>
    </font>
    <font>
      <b/>
      <u/>
      <sz val="11"/>
      <color theme="10"/>
      <name val="Calibri"/>
      <family val="2"/>
      <scheme val="minor"/>
    </font>
    <font>
      <b/>
      <u/>
      <sz val="10"/>
      <color rgb="FF0070C0"/>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rgb="FF8EA9DB"/>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s>
  <cellStyleXfs count="6">
    <xf numFmtId="0" fontId="0" fillId="0" borderId="0"/>
    <xf numFmtId="0" fontId="8" fillId="0" borderId="0" applyNumberFormat="0" applyFill="0" applyBorder="0" applyAlignment="0" applyProtection="0"/>
    <xf numFmtId="0" fontId="1" fillId="0" borderId="0"/>
    <xf numFmtId="0" fontId="4" fillId="0" borderId="0"/>
    <xf numFmtId="0" fontId="1" fillId="0" borderId="0"/>
    <xf numFmtId="0" fontId="13" fillId="0" borderId="0" applyNumberFormat="0" applyFill="0" applyBorder="0" applyAlignment="0" applyProtection="0"/>
  </cellStyleXfs>
  <cellXfs count="197">
    <xf numFmtId="0" fontId="0" fillId="0" borderId="0" xfId="0"/>
    <xf numFmtId="0" fontId="5" fillId="0" borderId="0" xfId="0" applyFont="1"/>
    <xf numFmtId="0" fontId="6" fillId="0" borderId="0" xfId="0" applyFont="1"/>
    <xf numFmtId="0" fontId="7" fillId="0" borderId="1" xfId="0" applyFont="1" applyBorder="1" applyAlignment="1">
      <alignment horizontal="center" vertical="center" wrapText="1"/>
    </xf>
    <xf numFmtId="0" fontId="6" fillId="0" borderId="0" xfId="0" applyFont="1" applyAlignment="1">
      <alignment wrapText="1"/>
    </xf>
    <xf numFmtId="0" fontId="6" fillId="0" borderId="1" xfId="0" applyFont="1" applyBorder="1"/>
    <xf numFmtId="49" fontId="6" fillId="0" borderId="1" xfId="0" applyNumberFormat="1" applyFont="1" applyBorder="1" applyAlignment="1">
      <alignment horizontal="left"/>
    </xf>
    <xf numFmtId="0" fontId="6" fillId="0" borderId="1" xfId="0" applyFont="1"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49" fontId="6" fillId="0" borderId="10" xfId="0" applyNumberFormat="1" applyFont="1" applyBorder="1" applyAlignment="1">
      <alignment horizontal="left"/>
    </xf>
    <xf numFmtId="0" fontId="6" fillId="0" borderId="0" xfId="0" applyFont="1" applyAlignment="1">
      <alignment horizontal="center"/>
    </xf>
    <xf numFmtId="0" fontId="6" fillId="0" borderId="0" xfId="2" applyFont="1" applyAlignment="1">
      <alignment horizontal="center" vertical="center"/>
    </xf>
    <xf numFmtId="0" fontId="6" fillId="0" borderId="14" xfId="2" applyFont="1" applyBorder="1" applyAlignment="1">
      <alignment horizontal="center" vertical="center"/>
    </xf>
    <xf numFmtId="0" fontId="6" fillId="0" borderId="15" xfId="0" applyFont="1" applyBorder="1"/>
    <xf numFmtId="0" fontId="6" fillId="0" borderId="10" xfId="0" applyFont="1" applyBorder="1"/>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0" xfId="0" applyAlignment="1">
      <alignment horizontal="center"/>
    </xf>
    <xf numFmtId="0" fontId="6" fillId="0" borderId="15" xfId="3" applyFont="1" applyBorder="1" applyAlignment="1">
      <alignment horizontal="lef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1" xfId="3" applyFont="1" applyBorder="1" applyAlignment="1">
      <alignment horizontal="left" vertical="center"/>
    </xf>
    <xf numFmtId="0" fontId="6" fillId="0" borderId="16" xfId="3" applyFont="1" applyBorder="1" applyAlignment="1">
      <alignment horizontal="left"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14" fontId="6" fillId="0" borderId="1" xfId="3" applyNumberFormat="1" applyFont="1" applyBorder="1" applyAlignment="1">
      <alignment horizontal="left" vertical="center"/>
    </xf>
    <xf numFmtId="14" fontId="6" fillId="0" borderId="16" xfId="3" applyNumberFormat="1" applyFont="1" applyBorder="1" applyAlignment="1">
      <alignment horizontal="left" vertical="center"/>
    </xf>
    <xf numFmtId="0" fontId="7" fillId="0" borderId="35" xfId="0" applyFont="1" applyBorder="1" applyAlignment="1">
      <alignment horizontal="center" vertical="center" wrapText="1"/>
    </xf>
    <xf numFmtId="0" fontId="6" fillId="0" borderId="1" xfId="3" applyFont="1" applyBorder="1" applyAlignment="1">
      <alignment horizontal="center" vertical="center"/>
    </xf>
    <xf numFmtId="0" fontId="6" fillId="0" borderId="15" xfId="2" applyFont="1" applyBorder="1" applyAlignment="1">
      <alignment horizontal="center" vertical="center"/>
    </xf>
    <xf numFmtId="0" fontId="6" fillId="0" borderId="1" xfId="2" applyFont="1" applyBorder="1" applyAlignment="1">
      <alignment horizontal="center" vertical="center"/>
    </xf>
    <xf numFmtId="14" fontId="6" fillId="0" borderId="1" xfId="2" applyNumberFormat="1" applyFont="1" applyBorder="1" applyAlignment="1">
      <alignment horizontal="center" vertical="center"/>
    </xf>
    <xf numFmtId="0" fontId="6" fillId="0" borderId="16" xfId="2" applyFont="1" applyBorder="1" applyAlignment="1">
      <alignment horizontal="center" vertical="center"/>
    </xf>
    <xf numFmtId="0" fontId="9" fillId="0" borderId="20" xfId="0" applyFont="1" applyBorder="1"/>
    <xf numFmtId="0" fontId="10" fillId="0" borderId="0" xfId="0" applyFont="1" applyAlignment="1">
      <alignment vertical="center" wrapText="1"/>
    </xf>
    <xf numFmtId="0" fontId="11" fillId="2" borderId="37" xfId="1" applyFont="1" applyFill="1" applyBorder="1" applyAlignment="1">
      <alignment wrapText="1"/>
    </xf>
    <xf numFmtId="0" fontId="12" fillId="2" borderId="36" xfId="1" applyFont="1" applyFill="1" applyBorder="1" applyAlignment="1">
      <alignment wrapText="1"/>
    </xf>
    <xf numFmtId="0" fontId="0" fillId="3" borderId="0" xfId="0" applyFill="1"/>
    <xf numFmtId="0" fontId="16" fillId="0" borderId="0" xfId="5" applyFont="1" applyAlignment="1">
      <alignment vertical="top"/>
    </xf>
    <xf numFmtId="0" fontId="18" fillId="0" borderId="0" xfId="4" applyFont="1"/>
    <xf numFmtId="0" fontId="16" fillId="0" borderId="0" xfId="5" applyFont="1"/>
    <xf numFmtId="0" fontId="16" fillId="4" borderId="0" xfId="5" applyFont="1" applyFill="1" applyAlignment="1">
      <alignment vertical="top"/>
    </xf>
    <xf numFmtId="0" fontId="16" fillId="5" borderId="0" xfId="5" applyFont="1" applyFill="1" applyAlignment="1">
      <alignment vertical="top"/>
    </xf>
    <xf numFmtId="0" fontId="14" fillId="0" borderId="0" xfId="4" applyFont="1"/>
    <xf numFmtId="0" fontId="4" fillId="3" borderId="0" xfId="0" applyFont="1" applyFill="1"/>
    <xf numFmtId="0" fontId="4" fillId="0" borderId="0" xfId="0" applyFont="1" applyFill="1" applyAlignment="1">
      <alignment horizontal="center"/>
    </xf>
    <xf numFmtId="0" fontId="18" fillId="0" borderId="0" xfId="4" applyFont="1" applyFill="1"/>
    <xf numFmtId="0" fontId="18" fillId="0" borderId="10" xfId="4" applyFont="1" applyFill="1" applyBorder="1"/>
    <xf numFmtId="0" fontId="16" fillId="0" borderId="0" xfId="5" applyFont="1" applyBorder="1" applyAlignment="1">
      <alignment horizontal="justify" vertical="center" wrapText="1"/>
    </xf>
    <xf numFmtId="0" fontId="16" fillId="4" borderId="0" xfId="5" applyFont="1" applyFill="1" applyBorder="1" applyAlignment="1">
      <alignment horizontal="justify" vertical="center" wrapText="1"/>
    </xf>
    <xf numFmtId="0" fontId="18" fillId="0" borderId="1" xfId="4" applyFont="1" applyFill="1" applyBorder="1"/>
    <xf numFmtId="0" fontId="16" fillId="0" borderId="1" xfId="5" applyFont="1" applyFill="1" applyBorder="1"/>
    <xf numFmtId="0" fontId="18" fillId="0" borderId="1" xfId="4" applyFont="1" applyFill="1" applyBorder="1" applyAlignment="1">
      <alignment horizontal="center"/>
    </xf>
    <xf numFmtId="0" fontId="16" fillId="0" borderId="1" xfId="5" applyFont="1" applyFill="1" applyBorder="1" applyAlignment="1">
      <alignment vertical="top"/>
    </xf>
    <xf numFmtId="0" fontId="18" fillId="0" borderId="1" xfId="4" applyFont="1" applyFill="1" applyBorder="1" applyAlignment="1">
      <alignment horizontal="center" vertical="center"/>
    </xf>
    <xf numFmtId="0" fontId="1" fillId="0" borderId="0" xfId="4" applyFill="1" applyAlignment="1">
      <alignment vertical="top"/>
    </xf>
    <xf numFmtId="0" fontId="1" fillId="0" borderId="0" xfId="4" applyAlignment="1">
      <alignment vertical="top"/>
    </xf>
    <xf numFmtId="0" fontId="13" fillId="0" borderId="0" xfId="5" applyAlignment="1">
      <alignment vertical="top"/>
    </xf>
    <xf numFmtId="0" fontId="13" fillId="0" borderId="0" xfId="5" applyAlignment="1">
      <alignment horizontal="center" vertical="top"/>
    </xf>
    <xf numFmtId="0" fontId="3" fillId="0" borderId="0" xfId="4" applyFont="1" applyAlignment="1">
      <alignment vertical="top"/>
    </xf>
    <xf numFmtId="0" fontId="10" fillId="0" borderId="0" xfId="0" applyFont="1" applyAlignment="1">
      <alignment vertical="top" wrapText="1"/>
    </xf>
    <xf numFmtId="0" fontId="1" fillId="0" borderId="0" xfId="4" applyAlignment="1">
      <alignment vertical="top" textRotation="90" wrapText="1"/>
    </xf>
    <xf numFmtId="0" fontId="4" fillId="0" borderId="0" xfId="0" applyFont="1" applyAlignment="1">
      <alignment horizontal="center" vertical="top"/>
    </xf>
    <xf numFmtId="0" fontId="1" fillId="0" borderId="0" xfId="4" applyFill="1" applyAlignment="1">
      <alignment horizontal="center" vertical="top"/>
    </xf>
    <xf numFmtId="0" fontId="4" fillId="3" borderId="0" xfId="0" applyFont="1" applyFill="1" applyAlignment="1">
      <alignment vertical="top"/>
    </xf>
    <xf numFmtId="0" fontId="1" fillId="0" borderId="0" xfId="4" applyAlignment="1">
      <alignment horizontal="center" vertical="top"/>
    </xf>
    <xf numFmtId="0" fontId="1" fillId="0" borderId="1" xfId="4" applyFill="1" applyBorder="1" applyAlignment="1">
      <alignment vertical="top"/>
    </xf>
    <xf numFmtId="0" fontId="1" fillId="0" borderId="1" xfId="4" applyFill="1" applyBorder="1" applyAlignment="1">
      <alignment vertical="center"/>
    </xf>
    <xf numFmtId="0" fontId="2" fillId="0" borderId="1" xfId="4" applyFont="1" applyFill="1" applyBorder="1" applyAlignment="1">
      <alignment vertical="center"/>
    </xf>
    <xf numFmtId="0" fontId="1" fillId="0" borderId="0" xfId="4" applyAlignment="1">
      <alignment vertical="center"/>
    </xf>
    <xf numFmtId="0" fontId="2" fillId="0" borderId="0" xfId="4" applyFont="1" applyFill="1" applyAlignment="1">
      <alignment vertical="center"/>
    </xf>
    <xf numFmtId="0" fontId="7" fillId="0" borderId="17" xfId="4" applyFont="1" applyBorder="1" applyAlignment="1">
      <alignment horizontal="center" textRotation="90" wrapText="1"/>
    </xf>
    <xf numFmtId="0" fontId="7" fillId="0" borderId="18" xfId="4" applyFont="1" applyBorder="1" applyAlignment="1">
      <alignment horizontal="center" textRotation="90" wrapText="1"/>
    </xf>
    <xf numFmtId="0" fontId="17" fillId="0" borderId="30" xfId="4" applyFont="1" applyFill="1" applyBorder="1" applyAlignment="1">
      <alignment horizontal="center" textRotation="90" wrapText="1"/>
    </xf>
    <xf numFmtId="0" fontId="7" fillId="0" borderId="19" xfId="4" applyFont="1" applyBorder="1" applyAlignment="1">
      <alignment horizontal="center" textRotation="90" wrapText="1"/>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7" fillId="0" borderId="15" xfId="0" applyFont="1" applyBorder="1" applyAlignment="1">
      <alignment horizontal="center" vertical="center"/>
    </xf>
    <xf numFmtId="0" fontId="10" fillId="0" borderId="16" xfId="0" applyFont="1" applyBorder="1" applyAlignment="1">
      <alignment horizontal="center" vertical="center"/>
    </xf>
    <xf numFmtId="0" fontId="19" fillId="0" borderId="5" xfId="1" applyFont="1" applyBorder="1" applyAlignment="1">
      <alignment horizontal="center"/>
    </xf>
    <xf numFmtId="0" fontId="7" fillId="0" borderId="6" xfId="0" applyFont="1" applyBorder="1" applyAlignment="1">
      <alignment horizontal="center" vertical="center"/>
    </xf>
    <xf numFmtId="0" fontId="7" fillId="0" borderId="17" xfId="4" applyFont="1" applyBorder="1" applyAlignment="1">
      <alignment horizontal="center" textRotation="90"/>
    </xf>
    <xf numFmtId="0" fontId="1" fillId="0" borderId="1" xfId="4" applyFill="1" applyBorder="1" applyAlignment="1">
      <alignment horizontal="right" vertical="top"/>
    </xf>
    <xf numFmtId="0" fontId="14" fillId="0" borderId="6" xfId="4" applyFont="1" applyBorder="1" applyAlignment="1">
      <alignment horizontal="center" textRotation="90" wrapText="1"/>
    </xf>
    <xf numFmtId="0" fontId="14" fillId="0" borderId="6" xfId="4" applyFont="1" applyBorder="1" applyAlignment="1">
      <alignment horizontal="center" textRotation="90"/>
    </xf>
    <xf numFmtId="0" fontId="14" fillId="4" borderId="6" xfId="4" applyFont="1" applyFill="1" applyBorder="1" applyAlignment="1">
      <alignment horizontal="center" textRotation="90" wrapText="1"/>
    </xf>
    <xf numFmtId="0" fontId="16" fillId="4" borderId="6" xfId="5" applyFont="1" applyFill="1" applyBorder="1" applyAlignment="1">
      <alignment horizontal="center" textRotation="90" wrapText="1"/>
    </xf>
    <xf numFmtId="0" fontId="14" fillId="5" borderId="6" xfId="4" applyFont="1" applyFill="1" applyBorder="1" applyAlignment="1">
      <alignment horizontal="center" textRotation="90" wrapText="1"/>
    </xf>
    <xf numFmtId="0" fontId="15" fillId="4" borderId="6" xfId="4" applyFont="1" applyFill="1" applyBorder="1" applyAlignment="1">
      <alignment horizontal="center" textRotation="90" wrapText="1"/>
    </xf>
    <xf numFmtId="0" fontId="15" fillId="5" borderId="6" xfId="4" applyFont="1" applyFill="1" applyBorder="1" applyAlignment="1">
      <alignment horizontal="center" textRotation="90" wrapText="1"/>
    </xf>
    <xf numFmtId="0" fontId="18" fillId="0" borderId="15" xfId="4" applyFont="1" applyFill="1" applyBorder="1"/>
    <xf numFmtId="0" fontId="18" fillId="0" borderId="16" xfId="4" applyFont="1" applyFill="1" applyBorder="1"/>
    <xf numFmtId="0" fontId="3" fillId="0" borderId="0" xfId="0" applyFont="1" applyBorder="1" applyAlignment="1">
      <alignment horizontal="center"/>
    </xf>
    <xf numFmtId="0" fontId="0" fillId="0" borderId="0" xfId="0" applyFill="1"/>
    <xf numFmtId="0" fontId="3" fillId="0" borderId="0" xfId="0" applyFont="1" applyFill="1"/>
    <xf numFmtId="0" fontId="7" fillId="0" borderId="0" xfId="0" applyFont="1" applyBorder="1" applyAlignment="1">
      <alignment horizontal="center" vertical="center" wrapText="1"/>
    </xf>
    <xf numFmtId="14" fontId="6" fillId="0" borderId="0" xfId="2" applyNumberFormat="1" applyFont="1" applyBorder="1" applyAlignment="1">
      <alignment horizontal="center" vertical="center"/>
    </xf>
    <xf numFmtId="0" fontId="6" fillId="0" borderId="0" xfId="2" applyFont="1" applyBorder="1" applyAlignment="1">
      <alignment horizontal="center" vertical="center"/>
    </xf>
    <xf numFmtId="0" fontId="0" fillId="0" borderId="0" xfId="0" applyBorder="1"/>
    <xf numFmtId="0" fontId="16" fillId="0" borderId="15" xfId="5" applyFont="1" applyFill="1" applyBorder="1" applyAlignment="1">
      <alignment vertical="top"/>
    </xf>
    <xf numFmtId="0" fontId="16" fillId="0" borderId="16" xfId="5" applyFont="1" applyFill="1" applyBorder="1"/>
    <xf numFmtId="0" fontId="0" fillId="0" borderId="0" xfId="0" applyFont="1"/>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6" fillId="0" borderId="1" xfId="0" applyFont="1" applyFill="1" applyBorder="1"/>
    <xf numFmtId="0" fontId="7" fillId="0" borderId="0" xfId="0" applyFont="1" applyFill="1" applyBorder="1" applyAlignment="1">
      <alignment horizontal="left" vertical="center"/>
    </xf>
    <xf numFmtId="0" fontId="7" fillId="0" borderId="38" xfId="0" applyFont="1" applyBorder="1" applyAlignment="1">
      <alignment horizontal="center" vertical="center"/>
    </xf>
    <xf numFmtId="0" fontId="7" fillId="6" borderId="18"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0" fillId="0" borderId="1" xfId="0" applyBorder="1"/>
    <xf numFmtId="0" fontId="10" fillId="0" borderId="0" xfId="0" applyFont="1"/>
    <xf numFmtId="0" fontId="10" fillId="0" borderId="0" xfId="0" applyFont="1" applyAlignment="1">
      <alignment wrapText="1"/>
    </xf>
    <xf numFmtId="0" fontId="7" fillId="6" borderId="40"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20" fillId="0" borderId="2" xfId="1" applyFont="1" applyBorder="1" applyAlignment="1">
      <alignment horizontal="center" vertical="center" wrapText="1"/>
    </xf>
    <xf numFmtId="0" fontId="20" fillId="0" borderId="2" xfId="1" applyFont="1" applyBorder="1" applyAlignment="1">
      <alignment horizontal="center" wrapText="1"/>
    </xf>
    <xf numFmtId="0" fontId="7" fillId="6" borderId="32" xfId="0" applyFont="1" applyFill="1" applyBorder="1" applyAlignment="1">
      <alignment horizontal="center" vertical="center" wrapText="1"/>
    </xf>
    <xf numFmtId="0" fontId="0" fillId="0" borderId="1" xfId="0" applyFill="1" applyBorder="1"/>
    <xf numFmtId="0" fontId="21" fillId="0" borderId="19"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9" fillId="8" borderId="2" xfId="1" applyFont="1" applyFill="1" applyBorder="1" applyAlignment="1">
      <alignment horizontal="center"/>
    </xf>
    <xf numFmtId="0" fontId="19" fillId="8" borderId="20" xfId="1" applyFont="1" applyFill="1" applyBorder="1" applyAlignment="1">
      <alignment horizontal="center"/>
    </xf>
    <xf numFmtId="0" fontId="7" fillId="0" borderId="5" xfId="0" applyFont="1" applyBorder="1" applyAlignment="1">
      <alignment horizontal="center" wrapText="1"/>
    </xf>
    <xf numFmtId="0" fontId="8" fillId="0" borderId="1" xfId="1" applyBorder="1" applyAlignment="1">
      <alignment horizontal="left" vertical="center"/>
    </xf>
    <xf numFmtId="0" fontId="20" fillId="0" borderId="32" xfId="1" applyFont="1" applyBorder="1" applyAlignment="1">
      <alignment horizontal="center" wrapText="1"/>
    </xf>
    <xf numFmtId="0" fontId="20" fillId="0" borderId="33" xfId="1" applyFont="1" applyBorder="1" applyAlignment="1">
      <alignment horizontal="center" wrapText="1"/>
    </xf>
    <xf numFmtId="0" fontId="20" fillId="0" borderId="34" xfId="1" applyFont="1" applyBorder="1" applyAlignment="1">
      <alignment horizontal="center" wrapText="1"/>
    </xf>
    <xf numFmtId="0" fontId="20" fillId="0" borderId="24" xfId="1" applyFont="1" applyBorder="1" applyAlignment="1">
      <alignment horizontal="center" wrapText="1"/>
    </xf>
    <xf numFmtId="0" fontId="20" fillId="0" borderId="26" xfId="1" applyFont="1" applyBorder="1" applyAlignment="1">
      <alignment horizontal="center" wrapText="1"/>
    </xf>
    <xf numFmtId="0" fontId="12" fillId="2" borderId="36" xfId="1" applyFont="1" applyFill="1" applyBorder="1" applyAlignment="1">
      <alignment wrapText="1"/>
    </xf>
    <xf numFmtId="0" fontId="12" fillId="2" borderId="14" xfId="1" applyFont="1" applyFill="1" applyBorder="1" applyAlignment="1">
      <alignment wrapText="1"/>
    </xf>
    <xf numFmtId="0" fontId="19" fillId="7" borderId="2" xfId="1" applyFont="1" applyFill="1" applyBorder="1" applyAlignment="1">
      <alignment horizontal="center"/>
    </xf>
    <xf numFmtId="0" fontId="19" fillId="7" borderId="3" xfId="1" applyFont="1" applyFill="1" applyBorder="1" applyAlignment="1">
      <alignment horizontal="center"/>
    </xf>
    <xf numFmtId="0" fontId="19" fillId="7" borderId="4" xfId="1" applyFont="1" applyFill="1" applyBorder="1" applyAlignment="1">
      <alignment horizontal="center"/>
    </xf>
    <xf numFmtId="0" fontId="19" fillId="8" borderId="11" xfId="1" applyFont="1" applyFill="1" applyBorder="1" applyAlignment="1">
      <alignment horizontal="center"/>
    </xf>
    <xf numFmtId="0" fontId="19" fillId="8" borderId="13" xfId="1" applyFont="1" applyFill="1" applyBorder="1" applyAlignment="1">
      <alignment horizontal="center"/>
    </xf>
    <xf numFmtId="0" fontId="19" fillId="8" borderId="2" xfId="1" applyFont="1" applyFill="1" applyBorder="1" applyAlignment="1">
      <alignment horizontal="center"/>
    </xf>
    <xf numFmtId="0" fontId="19" fillId="8" borderId="3" xfId="1" applyFont="1" applyFill="1" applyBorder="1" applyAlignment="1">
      <alignment horizontal="center"/>
    </xf>
    <xf numFmtId="0" fontId="19" fillId="8" borderId="4" xfId="1"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0" fillId="0" borderId="39" xfId="0" applyFont="1" applyBorder="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7" fillId="0" borderId="23" xfId="3" applyFont="1" applyBorder="1" applyAlignment="1">
      <alignment horizontal="center"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25" xfId="0" applyFont="1" applyBorder="1" applyAlignment="1">
      <alignment horizontal="center" wrapText="1"/>
    </xf>
    <xf numFmtId="0" fontId="7" fillId="0" borderId="26" xfId="0" applyFont="1" applyBorder="1" applyAlignment="1">
      <alignment horizontal="center" wrapText="1"/>
    </xf>
    <xf numFmtId="0" fontId="3" fillId="0" borderId="32"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7" fillId="0" borderId="2" xfId="0" applyFont="1" applyBorder="1" applyAlignment="1">
      <alignment horizontal="center" wrapText="1"/>
    </xf>
    <xf numFmtId="0" fontId="7" fillId="0" borderId="4"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10" fillId="0" borderId="39" xfId="0" applyFont="1" applyBorder="1" applyAlignment="1">
      <alignment horizontal="center" wrapText="1"/>
    </xf>
    <xf numFmtId="0" fontId="6" fillId="0" borderId="24" xfId="0" applyFont="1" applyBorder="1"/>
    <xf numFmtId="0" fontId="6" fillId="0" borderId="26" xfId="0" applyFont="1" applyBorder="1"/>
    <xf numFmtId="0" fontId="7" fillId="0" borderId="36" xfId="4" applyFont="1" applyBorder="1" applyAlignment="1">
      <alignment horizontal="left" vertical="top"/>
    </xf>
    <xf numFmtId="0" fontId="7" fillId="0" borderId="0" xfId="4" applyFont="1" applyAlignment="1">
      <alignment horizontal="left" vertical="top"/>
    </xf>
    <xf numFmtId="0" fontId="3" fillId="0" borderId="11" xfId="4" applyFont="1" applyBorder="1" applyAlignment="1">
      <alignment horizontal="center" vertical="center"/>
    </xf>
    <xf numFmtId="0" fontId="3" fillId="0" borderId="12" xfId="4" applyFont="1" applyBorder="1" applyAlignment="1">
      <alignment horizontal="center" vertical="center"/>
    </xf>
    <xf numFmtId="0" fontId="3" fillId="0" borderId="23" xfId="4" applyFont="1" applyBorder="1" applyAlignment="1">
      <alignment horizontal="center" vertical="center"/>
    </xf>
    <xf numFmtId="0" fontId="3" fillId="0" borderId="13" xfId="4" applyFont="1" applyBorder="1" applyAlignment="1">
      <alignment horizontal="center" vertic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cellXfs>
  <cellStyles count="6">
    <cellStyle name="Hyperlink" xfId="1" builtinId="8"/>
    <cellStyle name="Hyperlink 2" xfId="5" xr:uid="{89DDCD51-2995-4933-B2CE-E327C0A69C8A}"/>
    <cellStyle name="Normal" xfId="0" builtinId="0"/>
    <cellStyle name="Normal 13" xfId="4" xr:uid="{CCC77CB9-F02B-4C08-A4DD-86E54361820B}"/>
    <cellStyle name="Normal 2" xfId="3" xr:uid="{5E37D028-B4A9-4D52-B4B9-86AD07F01A14}"/>
    <cellStyle name="Normal 5" xfId="2" xr:uid="{1DD2CA4F-F866-457D-8290-E09EAE92B001}"/>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Rebecca Johansen" id="{E7B8741E-4FD9-46DA-8F74-A6C67A39D09C}" userId="S::Rebecca.Johansen@rpaltd.co.uk::34900c9b-f6c2-4025-a332-9f329d99b2f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2" dT="2019-10-11T09:38:43.18" personId="{E7B8741E-4FD9-46DA-8F74-A6C67A39D09C}" id="{7230FFAD-F685-4A53-8331-93456215165E}">
    <text>link to MRLs (Part 2, Annex I)</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8" Type="http://schemas.openxmlformats.org/officeDocument/2006/relationships/hyperlink" Target="http://eur-lex.europa.eu/legal-content/EN/TXT/?qid=1493211294873&amp;uri=CELEX:32002L0032" TargetMode="External"/><Relationship Id="rId13" Type="http://schemas.openxmlformats.org/officeDocument/2006/relationships/hyperlink" Target="http://eur-lex.europa.eu/legal-content/EN/TXT/?uri=CELEX%3A32014L0040" TargetMode="External"/><Relationship Id="rId18" Type="http://schemas.openxmlformats.org/officeDocument/2006/relationships/hyperlink" Target="https://eur-lex.europa.eu/LexUriServ/LexUriServ.do?uri=OJ:L:2004:136:0001:0033:en:PDF" TargetMode="External"/><Relationship Id="rId26" Type="http://schemas.openxmlformats.org/officeDocument/2006/relationships/hyperlink" Target="https://ec.europa.eu/food/plant/pesticides/eu-pesticides-database/public/?event=download.MRL" TargetMode="External"/><Relationship Id="rId3" Type="http://schemas.openxmlformats.org/officeDocument/2006/relationships/hyperlink" Target="http://eur-lex.europa.eu/legal-content/EN/TXT/?uri=CELEX:02009R1223-20160812&amp;from=EN" TargetMode="External"/><Relationship Id="rId21" Type="http://schemas.openxmlformats.org/officeDocument/2006/relationships/hyperlink" Target="https://eur-lex.europa.eu/legal-content/EN/TXT/PDF/?uri=CELEX:32006R2023&amp;from=EN" TargetMode="External"/><Relationship Id="rId7" Type="http://schemas.openxmlformats.org/officeDocument/2006/relationships/hyperlink" Target="http://eur-lex.europa.eu/legal-content/EN/TXT/?qid=1493211236473&amp;uri=CELEX:31993R0315" TargetMode="External"/><Relationship Id="rId12" Type="http://schemas.openxmlformats.org/officeDocument/2006/relationships/hyperlink" Target="http://eur-lex.europa.eu/legal-content/en/TXT/?uri=CELEX:32011L0065" TargetMode="External"/><Relationship Id="rId17" Type="http://schemas.openxmlformats.org/officeDocument/2006/relationships/hyperlink" Target="https://ec.europa.eu/health/sites/health/files/files/eudralex/vol-1/dir_2001_83_cons2009/2001_83_cons2009_en.pdf" TargetMode="External"/><Relationship Id="rId25" Type="http://schemas.openxmlformats.org/officeDocument/2006/relationships/hyperlink" Target="https://ec.europa.eu/growth/tools-databases/cosing/index.cfm?fuseaction=search.details_v2&amp;id=94716" TargetMode="External"/><Relationship Id="rId2" Type="http://schemas.openxmlformats.org/officeDocument/2006/relationships/hyperlink" Target="http://eur-lex.europa.eu/legal-content/en/TXT/?uri=CELEX%3A32009R1107" TargetMode="External"/><Relationship Id="rId16" Type="http://schemas.openxmlformats.org/officeDocument/2006/relationships/hyperlink" Target="https://eur-lex.europa.eu/legal-content/EN/TXT/PDF/?uri=CELEX:32017R0745&amp;from=EN" TargetMode="External"/><Relationship Id="rId20" Type="http://schemas.openxmlformats.org/officeDocument/2006/relationships/hyperlink" Target="https://eur-lex.europa.eu/LexUriServ/LexUriServ.do?uri=OJ:L:2008:086:0009:0018:EN:PDF" TargetMode="External"/><Relationship Id="rId29" Type="http://schemas.openxmlformats.org/officeDocument/2006/relationships/comments" Target="../comments1.xml"/><Relationship Id="rId1" Type="http://schemas.openxmlformats.org/officeDocument/2006/relationships/hyperlink" Target="http://eur-lex.europa.eu/legal-content/EN/TXT/PDF/?uri=CELEX:02012R0528-20140425&amp;from=EN" TargetMode="External"/><Relationship Id="rId6" Type="http://schemas.openxmlformats.org/officeDocument/2006/relationships/hyperlink" Target="http://eur-lex.europa.eu/legal-content/EN/TXT/?uri=celex%3A32008R1333" TargetMode="External"/><Relationship Id="rId11" Type="http://schemas.openxmlformats.org/officeDocument/2006/relationships/hyperlink" Target="http://eur-lex.europa.eu/legal-content/EN/TXT/?qid=1493212019119&amp;uri=CELEX:32014L0068" TargetMode="External"/><Relationship Id="rId24" Type="http://schemas.openxmlformats.org/officeDocument/2006/relationships/hyperlink" Target="https://eur-lex.europa.eu/legal-content/EN/TXT/PDF/?uri=OJ:L:2019:170:FULL&amp;from=EN" TargetMode="External"/><Relationship Id="rId5" Type="http://schemas.openxmlformats.org/officeDocument/2006/relationships/hyperlink" Target="http://eur-lex.europa.eu/legal-content/EN/ALL/?uri=CELEX:02011R0010-20150226" TargetMode="External"/><Relationship Id="rId15" Type="http://schemas.openxmlformats.org/officeDocument/2006/relationships/hyperlink" Target="https://eur-lex.europa.eu/legal-content/EN/TXT/PDF/?uri=CELEX:32017R0746&amp;from=EN" TargetMode="External"/><Relationship Id="rId23" Type="http://schemas.openxmlformats.org/officeDocument/2006/relationships/hyperlink" Target="https://eur-lex.europa.eu/legal-content/EN/TXT/PDF/?uri=CELEX:32006R1881&amp;from=en" TargetMode="External"/><Relationship Id="rId28" Type="http://schemas.openxmlformats.org/officeDocument/2006/relationships/vmlDrawing" Target="../drawings/vmlDrawing1.vml"/><Relationship Id="rId10" Type="http://schemas.openxmlformats.org/officeDocument/2006/relationships/hyperlink" Target="http://eur-lex.europa.eu/legal-content/EN/TXT/?qid=1493211943932&amp;uri=CELEX:31993L0015" TargetMode="External"/><Relationship Id="rId19" Type="http://schemas.openxmlformats.org/officeDocument/2006/relationships/hyperlink" Target="http://eur-lex.europa.eu/legal-content/EN/TXT/?qid=1493211364642&amp;uri=CELEX:32005R0396" TargetMode="External"/><Relationship Id="rId4" Type="http://schemas.openxmlformats.org/officeDocument/2006/relationships/hyperlink" Target="http://eur-lex.europa.eu/legal-content/en/TXT/?uri=CELEX:32009L0048" TargetMode="External"/><Relationship Id="rId9" Type="http://schemas.openxmlformats.org/officeDocument/2006/relationships/hyperlink" Target="http://eur-lex.europa.eu/legal-content/EN/TXT/?qid=1493211833485&amp;uri=CELEX:31975L0324" TargetMode="External"/><Relationship Id="rId14" Type="http://schemas.openxmlformats.org/officeDocument/2006/relationships/hyperlink" Target="http://eur-lex.europa.eu/legal-content/EN/TXT/?qid=1493211436172&amp;uri=CELEX:32010R0066" TargetMode="External"/><Relationship Id="rId22" Type="http://schemas.openxmlformats.org/officeDocument/2006/relationships/hyperlink" Target="https://eur-lex.europa.eu/legal-content/EN/TXT/PDF/?uri=CELEX:02004R1935-20090807&amp;from=EN" TargetMode="External"/><Relationship Id="rId27" Type="http://schemas.openxmlformats.org/officeDocument/2006/relationships/printerSettings" Target="../printerSettings/printerSettings5.bin"/><Relationship Id="rId30"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8" Type="http://schemas.openxmlformats.org/officeDocument/2006/relationships/hyperlink" Target="http://eur-lex.europa.eu/legal-content/EN/TXT/?uri=uriserv:OJ.L_.2012.201.01.0060.01.ENG&amp;toc=OJ:L:2012:201:TOC" TargetMode="External"/><Relationship Id="rId3" Type="http://schemas.openxmlformats.org/officeDocument/2006/relationships/hyperlink" Target="http://eur-lex.europa.eu/legal-content/EN/TXT/?uri=celex:32006L0118" TargetMode="External"/><Relationship Id="rId7" Type="http://schemas.openxmlformats.org/officeDocument/2006/relationships/hyperlink" Target="http://eur-lex.europa.eu/legal-content/EN/TXT/?uri=CELEX:32008L0050" TargetMode="External"/><Relationship Id="rId2" Type="http://schemas.openxmlformats.org/officeDocument/2006/relationships/hyperlink" Target="http://eur-lex.europa.eu/legal-content/EN/TXT/?uri=celex%3A32008L0105" TargetMode="External"/><Relationship Id="rId1" Type="http://schemas.openxmlformats.org/officeDocument/2006/relationships/hyperlink" Target="http://eur-lex.europa.eu/legal-content/EN/TXT/?uri=CELEX:32000L0060" TargetMode="External"/><Relationship Id="rId6" Type="http://schemas.openxmlformats.org/officeDocument/2006/relationships/hyperlink" Target="http://eur-lex.europa.eu/legal-content/EN/TXT/?uri=CELEX:32010L0075" TargetMode="External"/><Relationship Id="rId5" Type="http://schemas.openxmlformats.org/officeDocument/2006/relationships/hyperlink" Target="http://eur-lex.europa.eu/legal-content/EN/TXT/?uri=celex%3A31991L0271" TargetMode="External"/><Relationship Id="rId10" Type="http://schemas.openxmlformats.org/officeDocument/2006/relationships/printerSettings" Target="../printerSettings/printerSettings7.bin"/><Relationship Id="rId4" Type="http://schemas.openxmlformats.org/officeDocument/2006/relationships/hyperlink" Target="http://eur-lex.europa.eu/legal-content/EN/TXT/?qid=1493211503613&amp;uri=CELEX:31998L0083" TargetMode="External"/><Relationship Id="rId9" Type="http://schemas.openxmlformats.org/officeDocument/2006/relationships/hyperlink" Target="https://eur-lex.europa.eu/legal-content/EN/TXT/PDF/?uri=CELEX:32016L2284&amp;from=EN"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cha.europa.eu/substance-information/-/substanceinfo/100.132.559" TargetMode="External"/><Relationship Id="rId1" Type="http://schemas.openxmlformats.org/officeDocument/2006/relationships/hyperlink" Target="https://echa.europa.eu/information-on-chemicals/cl-inventory-database/-/discli/details/13019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pic.int/TheConvention/Overview/TextoftheConvention/tabid/1048/language/en-US/Default.asp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echa.europa.eu/web/guest/registry-of-restriction-intentions/-/dislist/substance/external/100.239.1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B77D-7F8E-422E-A0EC-71A63F049844}">
  <dimension ref="A1:Q3"/>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1" max="2" width="8.7265625" customWidth="1"/>
    <col min="3" max="3" width="7.81640625" hidden="1" customWidth="1"/>
    <col min="4" max="4" width="8.7265625" hidden="1" customWidth="1"/>
    <col min="7" max="7" width="24.453125" customWidth="1"/>
    <col min="10" max="17" width="14.54296875" customWidth="1"/>
  </cols>
  <sheetData>
    <row r="1" spans="1:17" ht="28" customHeight="1" thickBot="1" x14ac:dyDescent="0.55000000000000004">
      <c r="C1" s="1"/>
      <c r="D1" s="2"/>
      <c r="E1" s="1" t="s">
        <v>350</v>
      </c>
      <c r="F1" s="2"/>
      <c r="G1" s="2"/>
      <c r="H1" s="142" t="s">
        <v>233</v>
      </c>
      <c r="I1" s="143"/>
      <c r="J1" s="137" t="str">
        <f>'Table 4'!AQ1</f>
        <v>Restriction Intentions (Table 4)</v>
      </c>
      <c r="K1" s="138"/>
      <c r="L1" s="138"/>
      <c r="M1" s="139"/>
      <c r="N1" s="124" t="str">
        <f>'Table 5'!AS1</f>
        <v>SVHC Intentions (Table 5)</v>
      </c>
      <c r="O1" s="125" t="str">
        <f>'Table 7'!AY1</f>
        <v>CLH (Table 7)</v>
      </c>
      <c r="P1" s="140" t="str">
        <f>'Table 9'!AB1</f>
        <v>OELs under CAD/CMD (Table 9)</v>
      </c>
      <c r="Q1" s="141"/>
    </row>
    <row r="2" spans="1:17" ht="52.5" thickBot="1" x14ac:dyDescent="0.3">
      <c r="B2" s="41" t="s">
        <v>34</v>
      </c>
      <c r="C2" s="3" t="str">
        <f>'Table 1'!B3</f>
        <v>Duplicate?</v>
      </c>
      <c r="D2" s="3" t="str">
        <f>'Table 1'!C3</f>
        <v>List</v>
      </c>
      <c r="E2" s="3" t="str">
        <f>'Table 1'!D3</f>
        <v>Substance Group</v>
      </c>
      <c r="F2" s="3" t="str">
        <f>'Table 1'!E3</f>
        <v>Category</v>
      </c>
      <c r="G2" s="3" t="str">
        <f>'Table 1'!F3</f>
        <v>Substance name</v>
      </c>
      <c r="H2" s="3" t="str">
        <f>'Table 1'!G3</f>
        <v>CASNo.</v>
      </c>
      <c r="I2" s="18" t="str">
        <f>'Table 1'!H3</f>
        <v>EC NUMBER</v>
      </c>
      <c r="J2" s="120" t="str">
        <f>'Table 4'!AQ2</f>
        <v>Start of Call for Evidence public consultation</v>
      </c>
      <c r="K2" s="121" t="str">
        <f>'Table 4'!AR2</f>
        <v>Start of second Call for Evidence public consultation</v>
      </c>
      <c r="L2" s="121" t="str">
        <f>'Table 4'!AS2</f>
        <v>Start of Annex XV report public consultation</v>
      </c>
      <c r="M2" s="122" t="str">
        <f>'Table 4'!AT2</f>
        <v>Start of SEAC draft opinion public consultation</v>
      </c>
      <c r="N2" s="123" t="str">
        <f>'Table 5'!AS2</f>
        <v>Start of public consultation</v>
      </c>
      <c r="O2" s="126" t="str">
        <f>'Table 7'!AY2</f>
        <v>Start of consultation</v>
      </c>
      <c r="P2" s="120" t="str">
        <f>'Table 9'!AB2</f>
        <v>Date start call for evidence</v>
      </c>
      <c r="Q2" s="122" t="str">
        <f>'Table 9'!AC2</f>
        <v>Public consultation on OEL scientific report start</v>
      </c>
    </row>
    <row r="3" spans="1:17" ht="13" x14ac:dyDescent="0.3">
      <c r="A3" s="44" t="s">
        <v>235</v>
      </c>
      <c r="B3" s="20">
        <f t="shared" ref="B3" ca="1" si="0">IF(COUNTIF(J3:Q3,"")&lt;COUNTA(J3:Q3),1,0)</f>
        <v>1</v>
      </c>
      <c r="C3" s="5">
        <f>'Table 1'!B4</f>
        <v>0</v>
      </c>
      <c r="D3" s="5">
        <f>'Table 1'!C4</f>
        <v>1</v>
      </c>
      <c r="E3" s="5" t="str">
        <f>'Table 1'!D4</f>
        <v>Chromium VI</v>
      </c>
      <c r="F3" s="5" t="str">
        <f>'Table 1'!E4</f>
        <v>C</v>
      </c>
      <c r="G3" s="5" t="str">
        <f>'Table 1'!F4</f>
        <v>Cr (Vi)</v>
      </c>
      <c r="H3" s="12" t="str">
        <f>'Table 1'!G4</f>
        <v>18540-29-9</v>
      </c>
      <c r="I3" s="114" t="str">
        <f>'Table 1'!H4</f>
        <v>-</v>
      </c>
      <c r="J3" s="117" t="str">
        <f ca="1">'Table 4'!AQ3</f>
        <v/>
      </c>
      <c r="K3" s="117" t="str">
        <f ca="1">'Table 4'!AR3</f>
        <v/>
      </c>
      <c r="L3" s="117" t="str">
        <f ca="1">'Table 4'!AS3</f>
        <v>Passed</v>
      </c>
      <c r="M3" s="117" t="str">
        <f ca="1">'Table 4'!AT3</f>
        <v>Passed</v>
      </c>
      <c r="N3" s="117" t="str">
        <f ca="1">'Table 5'!AS3</f>
        <v/>
      </c>
      <c r="O3" s="117" t="str">
        <f ca="1">'Table 7'!AY3</f>
        <v/>
      </c>
      <c r="P3" s="117" t="str">
        <f ca="1">'Table 9'!AB3</f>
        <v/>
      </c>
      <c r="Q3" s="117" t="str">
        <f ca="1">'Table 9'!AC3</f>
        <v/>
      </c>
    </row>
  </sheetData>
  <autoFilter ref="A2:I3" xr:uid="{3F83F157-92E6-408C-B218-74F6C2FED356}"/>
  <mergeCells count="3">
    <mergeCell ref="J1:M1"/>
    <mergeCell ref="P1:Q1"/>
    <mergeCell ref="H1:I1"/>
  </mergeCells>
  <conditionalFormatting sqref="J3:Q3">
    <cfRule type="cellIs" dxfId="4" priority="4" operator="equal">
      <formula>"Forthcoming"</formula>
    </cfRule>
  </conditionalFormatting>
  <hyperlinks>
    <hyperlink ref="H1" location="'Table 1'!A1" display="Back to map" xr:uid="{0C82033E-330E-40CE-ACE3-36F58E6E3149}"/>
    <hyperlink ref="N1" location="'Table 5'!A1" display="'Table 5'!A1" xr:uid="{C58E67C5-370F-493E-81B2-013C0ED7006C}"/>
    <hyperlink ref="O1" location="'Table 7'!A1" display="'Table 7'!A1" xr:uid="{8B602C8F-7AB5-42F3-9671-A8F5BFBEB06B}"/>
    <hyperlink ref="P1:Q1" location="'Table 9'!A1" display="'Table 9'!A1" xr:uid="{19F01E72-ED6F-4BEA-854F-38C1878B1D2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30AF-AC37-40AF-9358-0F38EBE86FA4}">
  <dimension ref="A1:AC3"/>
  <sheetViews>
    <sheetView showZeros="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 min="11" max="11" width="11.1796875" customWidth="1"/>
    <col min="13" max="13" width="11.1796875" customWidth="1"/>
    <col min="14" max="15" width="10.1796875" customWidth="1"/>
    <col min="18" max="18" width="10.81640625" customWidth="1"/>
    <col min="19" max="19" width="10.453125" customWidth="1"/>
    <col min="20" max="20" width="10.26953125" customWidth="1"/>
    <col min="21" max="21" width="10.453125" customWidth="1"/>
    <col min="23" max="24" width="10.54296875" customWidth="1"/>
  </cols>
  <sheetData>
    <row r="1" spans="1:29" ht="28.5" thickBot="1" x14ac:dyDescent="0.55000000000000004">
      <c r="B1" s="42" t="s">
        <v>232</v>
      </c>
      <c r="C1" s="2"/>
      <c r="D1" s="2"/>
      <c r="E1" s="1" t="s">
        <v>40</v>
      </c>
      <c r="F1" s="2"/>
      <c r="G1" s="2"/>
      <c r="H1" s="2"/>
      <c r="I1" s="160" t="s">
        <v>28</v>
      </c>
      <c r="J1" s="161"/>
      <c r="K1" s="161"/>
      <c r="L1" s="161"/>
      <c r="M1" s="161"/>
      <c r="N1" s="161"/>
      <c r="O1" s="161"/>
      <c r="P1" s="161"/>
      <c r="Q1" s="161"/>
      <c r="R1" s="161"/>
      <c r="S1" s="161"/>
      <c r="T1" s="161"/>
      <c r="U1" s="161"/>
      <c r="V1" s="161"/>
      <c r="W1" s="161"/>
      <c r="X1" s="161"/>
      <c r="Y1" s="162"/>
      <c r="AB1" s="185" t="s">
        <v>346</v>
      </c>
      <c r="AC1" s="185"/>
    </row>
    <row r="2" spans="1:29" ht="78.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213</v>
      </c>
      <c r="J2" s="23" t="s">
        <v>79</v>
      </c>
      <c r="K2" s="23" t="s">
        <v>214</v>
      </c>
      <c r="L2" s="23" t="s">
        <v>215</v>
      </c>
      <c r="M2" s="115" t="s">
        <v>216</v>
      </c>
      <c r="N2" s="23" t="s">
        <v>217</v>
      </c>
      <c r="O2" s="23" t="s">
        <v>218</v>
      </c>
      <c r="P2" s="23" t="s">
        <v>219</v>
      </c>
      <c r="Q2" s="23" t="s">
        <v>220</v>
      </c>
      <c r="R2" s="115" t="s">
        <v>221</v>
      </c>
      <c r="S2" s="23" t="s">
        <v>222</v>
      </c>
      <c r="T2" s="23" t="s">
        <v>170</v>
      </c>
      <c r="U2" s="23" t="s">
        <v>223</v>
      </c>
      <c r="V2" s="23" t="s">
        <v>224</v>
      </c>
      <c r="W2" s="23" t="s">
        <v>225</v>
      </c>
      <c r="X2" s="23" t="s">
        <v>226</v>
      </c>
      <c r="Y2" s="24" t="s">
        <v>75</v>
      </c>
      <c r="AB2" s="115" t="str">
        <f>M2</f>
        <v>Date start call for evidence</v>
      </c>
      <c r="AC2" s="115" t="str">
        <f>R2</f>
        <v>Public consultation on OEL scientific report start</v>
      </c>
    </row>
    <row r="3" spans="1:29" ht="13" x14ac:dyDescent="0.3">
      <c r="A3" s="44" t="s">
        <v>235</v>
      </c>
      <c r="B3" s="20">
        <f t="shared" ref="B3" si="0">IF(COUNTIF(I3:Y3,"-")&lt;COUNTA(I3:Y3),1,0)</f>
        <v>0</v>
      </c>
      <c r="C3" s="5">
        <f>'Table 1'!B4</f>
        <v>0</v>
      </c>
      <c r="D3" s="5">
        <f>'Table 1'!C4</f>
        <v>1</v>
      </c>
      <c r="E3" s="5" t="str">
        <f>'Table 1'!D4</f>
        <v>Chromium VI</v>
      </c>
      <c r="F3" s="5" t="str">
        <f>'Table 1'!E4</f>
        <v>C</v>
      </c>
      <c r="G3" s="5" t="str">
        <f>'Table 1'!F4</f>
        <v>Cr (Vi)</v>
      </c>
      <c r="H3" s="12" t="str">
        <f>'Table 1'!G4</f>
        <v>18540-29-9</v>
      </c>
      <c r="I3" s="36" t="s">
        <v>55</v>
      </c>
      <c r="J3" s="37" t="s">
        <v>55</v>
      </c>
      <c r="K3" s="38" t="s">
        <v>55</v>
      </c>
      <c r="L3" s="37" t="s">
        <v>55</v>
      </c>
      <c r="M3" s="38" t="s">
        <v>55</v>
      </c>
      <c r="N3" s="38" t="s">
        <v>55</v>
      </c>
      <c r="O3" s="38" t="s">
        <v>55</v>
      </c>
      <c r="P3" s="37" t="s">
        <v>55</v>
      </c>
      <c r="Q3" s="37" t="s">
        <v>55</v>
      </c>
      <c r="R3" s="38" t="s">
        <v>55</v>
      </c>
      <c r="S3" s="38" t="s">
        <v>55</v>
      </c>
      <c r="T3" s="38" t="s">
        <v>55</v>
      </c>
      <c r="U3" s="38" t="s">
        <v>55</v>
      </c>
      <c r="V3" s="37" t="s">
        <v>55</v>
      </c>
      <c r="W3" s="38" t="s">
        <v>55</v>
      </c>
      <c r="X3" s="38" t="s">
        <v>55</v>
      </c>
      <c r="Y3" s="39" t="s">
        <v>55</v>
      </c>
      <c r="AB3" s="117" t="str">
        <f t="shared" ref="AB3" ca="1" si="1">IFERROR(IF(_xlfn.DAYS(M3,NOW())&gt;0,"Forthcoming","Passed"),"")</f>
        <v/>
      </c>
      <c r="AC3" s="117" t="str">
        <f t="shared" ref="AC3" ca="1" si="2">IFERROR(IF(_xlfn.DAYS(R3,NOW())&gt;0,"Forthcoming","Passed"),"")</f>
        <v/>
      </c>
    </row>
  </sheetData>
  <autoFilter ref="A2:H3" xr:uid="{6D6EA9E7-E586-4D43-9BB7-51119011CD78}"/>
  <mergeCells count="2">
    <mergeCell ref="I1:Y1"/>
    <mergeCell ref="AB1:AC1"/>
  </mergeCells>
  <conditionalFormatting sqref="AB3:AC3">
    <cfRule type="cellIs" dxfId="0" priority="1" operator="equal">
      <formula>"Forthcoming"</formula>
    </cfRule>
  </conditionalFormatting>
  <hyperlinks>
    <hyperlink ref="B1" location="'Table 2'!A1" display="Back to map" xr:uid="{72D3B88E-857C-4B8C-A426-7BB33BB24B6B}"/>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417C-E92C-4803-A6CE-8417CD32ED1B}">
  <dimension ref="A1:M4"/>
  <sheetViews>
    <sheetView showZeros="0" workbookViewId="0">
      <pane xSplit="8" ySplit="3" topLeftCell="I4" activePane="bottomRight" state="frozen"/>
      <selection activeCell="C1" sqref="C1"/>
      <selection pane="topRight" activeCell="C1" sqref="C1"/>
      <selection pane="bottomLeft" activeCell="C1" sqref="C1"/>
      <selection pane="bottomRight" activeCell="K4" sqref="K4"/>
    </sheetView>
  </sheetViews>
  <sheetFormatPr defaultRowHeight="12.5" x14ac:dyDescent="0.25"/>
  <cols>
    <col min="2" max="2" width="9.7265625" customWidth="1"/>
    <col min="3" max="4" width="8.7265625" hidden="1" customWidth="1"/>
    <col min="9" max="10" width="13.453125" customWidth="1"/>
    <col min="11" max="13" width="36.453125" customWidth="1"/>
  </cols>
  <sheetData>
    <row r="1" spans="1:13" ht="26.5" thickBot="1" x14ac:dyDescent="0.35">
      <c r="B1" s="42" t="s">
        <v>232</v>
      </c>
      <c r="C1" s="2"/>
      <c r="D1" s="2"/>
      <c r="E1" s="2"/>
      <c r="F1" s="2"/>
      <c r="G1" s="2"/>
      <c r="H1" s="2"/>
      <c r="I1" s="186" t="s">
        <v>41</v>
      </c>
      <c r="J1" s="187"/>
      <c r="K1" s="2"/>
      <c r="L1" s="2"/>
      <c r="M1" s="2"/>
    </row>
    <row r="2" spans="1:13" ht="21" x14ac:dyDescent="0.5">
      <c r="C2" s="2"/>
      <c r="D2" s="2"/>
      <c r="E2" s="1" t="s">
        <v>42</v>
      </c>
      <c r="F2" s="2"/>
      <c r="G2" s="2"/>
      <c r="H2" s="2"/>
      <c r="I2" s="188" t="s">
        <v>29</v>
      </c>
      <c r="J2" s="189"/>
      <c r="K2" s="40" t="s">
        <v>373</v>
      </c>
      <c r="L2" s="40" t="s">
        <v>30</v>
      </c>
      <c r="M2" s="40" t="s">
        <v>31</v>
      </c>
    </row>
    <row r="3" spans="1:13" ht="26.5" thickBot="1" x14ac:dyDescent="0.3">
      <c r="B3" s="41" t="s">
        <v>34</v>
      </c>
      <c r="C3" s="8" t="str">
        <f>'Table 1'!B3</f>
        <v>Duplicate?</v>
      </c>
      <c r="D3" s="8" t="str">
        <f>'Table 1'!C3</f>
        <v>List</v>
      </c>
      <c r="E3" s="8" t="str">
        <f>'Table 1'!D3</f>
        <v>Substance Group</v>
      </c>
      <c r="F3" s="8" t="str">
        <f>'Table 1'!E3</f>
        <v>Category</v>
      </c>
      <c r="G3" s="8" t="str">
        <f>'Table 1'!F3</f>
        <v>Substance name</v>
      </c>
      <c r="H3" s="18" t="str">
        <f>'Table 1'!G3</f>
        <v>CASNo.</v>
      </c>
      <c r="I3" s="22" t="s">
        <v>228</v>
      </c>
      <c r="J3" s="30" t="s">
        <v>229</v>
      </c>
      <c r="K3" s="34" t="s">
        <v>230</v>
      </c>
      <c r="L3" s="34" t="s">
        <v>231</v>
      </c>
      <c r="M3" s="34" t="s">
        <v>230</v>
      </c>
    </row>
    <row r="4" spans="1:13" ht="13" x14ac:dyDescent="0.3">
      <c r="A4" s="44" t="s">
        <v>235</v>
      </c>
      <c r="B4" s="20">
        <f t="shared" ref="B4" si="0">IF(COUNTIF(I4:M4,"-")&lt;COUNTA(I4:M4),1,0)</f>
        <v>1</v>
      </c>
      <c r="C4" s="5">
        <f>'Table 1'!B4</f>
        <v>0</v>
      </c>
      <c r="D4" s="5">
        <f>'Table 1'!C4</f>
        <v>1</v>
      </c>
      <c r="E4" s="5" t="str">
        <f>'Table 1'!D4</f>
        <v>Chromium VI</v>
      </c>
      <c r="F4" s="5" t="str">
        <f>'Table 1'!E4</f>
        <v>C</v>
      </c>
      <c r="G4" s="5" t="str">
        <f>'Table 1'!F4</f>
        <v>Cr (Vi)</v>
      </c>
      <c r="H4" s="12" t="str">
        <f>'Table 1'!G4</f>
        <v>18540-29-9</v>
      </c>
      <c r="I4" s="16" t="s">
        <v>55</v>
      </c>
      <c r="J4" s="5" t="s">
        <v>55</v>
      </c>
      <c r="K4" s="25" t="s">
        <v>374</v>
      </c>
      <c r="L4" s="25" t="s">
        <v>55</v>
      </c>
      <c r="M4" s="26" t="s">
        <v>55</v>
      </c>
    </row>
  </sheetData>
  <autoFilter ref="A3:H4" xr:uid="{5628EF2D-6093-44DD-8A0C-5640A7508EF1}"/>
  <mergeCells count="2">
    <mergeCell ref="I1:J1"/>
    <mergeCell ref="I2:J2"/>
  </mergeCells>
  <hyperlinks>
    <hyperlink ref="B1" location="'Table 2'!A1" display="Back to map" xr:uid="{E6B28015-2B6E-4154-95A6-521F36AFA23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88857-F332-43AB-A4D3-CBAFC5F6E46C}">
  <dimension ref="A1:AF3"/>
  <sheetViews>
    <sheetView zoomScaleNormal="100" workbookViewId="0">
      <pane xSplit="8" ySplit="2" topLeftCell="I3" activePane="bottomRight" state="frozen"/>
      <selection pane="topRight" activeCell="I1" sqref="I1"/>
      <selection pane="bottomLeft" activeCell="A3" sqref="A3"/>
      <selection pane="bottomRight" activeCell="E3" sqref="E3"/>
    </sheetView>
  </sheetViews>
  <sheetFormatPr defaultColWidth="55.7265625" defaultRowHeight="13" x14ac:dyDescent="0.3"/>
  <cols>
    <col min="1" max="1" width="5.54296875" style="46" customWidth="1"/>
    <col min="2" max="2" width="8.26953125" style="46" customWidth="1"/>
    <col min="3" max="3" width="4.7265625" style="46" hidden="1" customWidth="1"/>
    <col min="4" max="4" width="4.453125" style="46" hidden="1" customWidth="1"/>
    <col min="5" max="5" width="9.7265625" style="46" customWidth="1"/>
    <col min="6" max="6" width="6.81640625" style="46" customWidth="1"/>
    <col min="7" max="7" width="27.81640625" style="46" customWidth="1"/>
    <col min="8" max="8" width="16.81640625" style="46" customWidth="1"/>
    <col min="9" max="9" width="15.81640625" style="46" customWidth="1"/>
    <col min="10" max="10" width="16" style="46" customWidth="1"/>
    <col min="11" max="11" width="16.1796875" style="46" customWidth="1"/>
    <col min="12" max="12" width="16.453125" style="46" customWidth="1"/>
    <col min="13" max="13" width="16.54296875" style="46" customWidth="1"/>
    <col min="14" max="14" width="15.54296875" style="46" customWidth="1"/>
    <col min="15" max="15" width="15.453125" style="46" customWidth="1"/>
    <col min="16" max="16" width="15.26953125" style="46" customWidth="1"/>
    <col min="17" max="17" width="15.1796875" style="46" customWidth="1"/>
    <col min="18" max="19" width="14.26953125" style="46" customWidth="1"/>
    <col min="20" max="20" width="15.1796875" style="46" customWidth="1"/>
    <col min="21" max="21" width="13.1796875" style="46" customWidth="1"/>
    <col min="22" max="22" width="13.81640625" style="46" customWidth="1"/>
    <col min="23" max="23" width="13" style="46" customWidth="1"/>
    <col min="24" max="25" width="14.453125" style="46" customWidth="1"/>
    <col min="26" max="26" width="12.7265625" style="46" customWidth="1"/>
    <col min="27" max="27" width="15" style="46" customWidth="1"/>
    <col min="28" max="28" width="14.453125" style="46" customWidth="1"/>
    <col min="29" max="29" width="14.81640625" style="46" customWidth="1"/>
    <col min="30" max="30" width="14.26953125" style="46" customWidth="1"/>
    <col min="31" max="31" width="13.81640625" style="46" customWidth="1"/>
    <col min="32" max="32" width="16" style="46" customWidth="1"/>
    <col min="33" max="16384" width="55.7265625" style="46"/>
  </cols>
  <sheetData>
    <row r="1" spans="1:32" ht="31.5" customHeight="1" thickBot="1" x14ac:dyDescent="0.55000000000000004">
      <c r="B1" s="42" t="s">
        <v>232</v>
      </c>
      <c r="E1" s="1" t="s">
        <v>313</v>
      </c>
      <c r="I1" s="45" t="s">
        <v>236</v>
      </c>
      <c r="J1" s="45" t="s">
        <v>237</v>
      </c>
      <c r="K1" s="47" t="s">
        <v>238</v>
      </c>
      <c r="L1" s="45" t="s">
        <v>239</v>
      </c>
      <c r="M1" s="45" t="s">
        <v>240</v>
      </c>
      <c r="N1" s="47" t="s">
        <v>241</v>
      </c>
      <c r="O1" s="55" t="s">
        <v>242</v>
      </c>
      <c r="P1" s="45" t="s">
        <v>243</v>
      </c>
      <c r="Q1" s="55" t="s">
        <v>244</v>
      </c>
      <c r="R1" s="45" t="s">
        <v>245</v>
      </c>
      <c r="S1" s="47" t="s">
        <v>246</v>
      </c>
      <c r="T1" s="48" t="s">
        <v>247</v>
      </c>
      <c r="U1" s="48" t="s">
        <v>248</v>
      </c>
      <c r="V1" s="48" t="s">
        <v>249</v>
      </c>
      <c r="W1" s="56" t="s">
        <v>250</v>
      </c>
      <c r="X1" s="56" t="s">
        <v>251</v>
      </c>
      <c r="Y1" s="56" t="s">
        <v>252</v>
      </c>
      <c r="Z1" s="56" t="s">
        <v>253</v>
      </c>
      <c r="AA1" s="49" t="s">
        <v>254</v>
      </c>
      <c r="AB1" s="49" t="s">
        <v>255</v>
      </c>
      <c r="AC1" s="49" t="s">
        <v>256</v>
      </c>
      <c r="AD1" s="48" t="s">
        <v>257</v>
      </c>
      <c r="AE1" s="48" t="s">
        <v>258</v>
      </c>
      <c r="AF1" s="49" t="s">
        <v>259</v>
      </c>
    </row>
    <row r="2" spans="1:32" s="50" customFormat="1" ht="105" x14ac:dyDescent="0.3">
      <c r="B2" s="41" t="s">
        <v>34</v>
      </c>
      <c r="C2" s="3" t="s">
        <v>260</v>
      </c>
      <c r="D2" s="3" t="s">
        <v>44</v>
      </c>
      <c r="E2" s="3" t="s">
        <v>45</v>
      </c>
      <c r="F2" s="3" t="s">
        <v>46</v>
      </c>
      <c r="G2" s="3" t="s">
        <v>47</v>
      </c>
      <c r="H2" s="3" t="s">
        <v>261</v>
      </c>
      <c r="I2" s="90" t="s">
        <v>262</v>
      </c>
      <c r="J2" s="90" t="s">
        <v>263</v>
      </c>
      <c r="K2" s="90" t="s">
        <v>264</v>
      </c>
      <c r="L2" s="90" t="s">
        <v>265</v>
      </c>
      <c r="M2" s="90" t="s">
        <v>266</v>
      </c>
      <c r="N2" s="91" t="s">
        <v>267</v>
      </c>
      <c r="O2" s="90" t="s">
        <v>268</v>
      </c>
      <c r="P2" s="90" t="s">
        <v>269</v>
      </c>
      <c r="Q2" s="90" t="s">
        <v>270</v>
      </c>
      <c r="R2" s="90" t="s">
        <v>271</v>
      </c>
      <c r="S2" s="90" t="s">
        <v>272</v>
      </c>
      <c r="T2" s="92" t="s">
        <v>273</v>
      </c>
      <c r="U2" s="92" t="s">
        <v>274</v>
      </c>
      <c r="V2" s="93" t="s">
        <v>275</v>
      </c>
      <c r="W2" s="92" t="s">
        <v>276</v>
      </c>
      <c r="X2" s="92" t="s">
        <v>277</v>
      </c>
      <c r="Y2" s="92" t="s">
        <v>278</v>
      </c>
      <c r="Z2" s="92" t="s">
        <v>279</v>
      </c>
      <c r="AA2" s="94" t="s">
        <v>280</v>
      </c>
      <c r="AB2" s="94" t="s">
        <v>281</v>
      </c>
      <c r="AC2" s="94" t="s">
        <v>282</v>
      </c>
      <c r="AD2" s="95" t="s">
        <v>283</v>
      </c>
      <c r="AE2" s="95" t="s">
        <v>284</v>
      </c>
      <c r="AF2" s="96" t="s">
        <v>285</v>
      </c>
    </row>
    <row r="3" spans="1:32" s="53" customFormat="1" x14ac:dyDescent="0.3">
      <c r="A3" s="51" t="s">
        <v>235</v>
      </c>
      <c r="B3" s="52">
        <f t="shared" ref="B3" si="0">IF(COUNT(I3:AF3,"")&lt;COUNTA(I3:AF3),1,0)</f>
        <v>1</v>
      </c>
      <c r="C3" s="57"/>
      <c r="D3" s="57">
        <v>1</v>
      </c>
      <c r="E3" s="57" t="s">
        <v>57</v>
      </c>
      <c r="F3" s="57" t="s">
        <v>56</v>
      </c>
      <c r="G3" s="57" t="s">
        <v>58</v>
      </c>
      <c r="H3" s="54" t="s">
        <v>59</v>
      </c>
      <c r="I3" s="97"/>
      <c r="J3" s="57"/>
      <c r="K3" s="57" t="s">
        <v>290</v>
      </c>
      <c r="L3" s="58" t="s">
        <v>286</v>
      </c>
      <c r="M3" s="57" t="s">
        <v>287</v>
      </c>
      <c r="N3" s="57"/>
      <c r="O3" s="57"/>
      <c r="P3" s="57"/>
      <c r="Q3" s="57"/>
      <c r="R3" s="57"/>
      <c r="S3" s="57"/>
      <c r="T3" s="57"/>
      <c r="U3" s="57"/>
      <c r="V3" s="57"/>
      <c r="W3" s="57"/>
      <c r="X3" s="57"/>
      <c r="Y3" s="61" t="s">
        <v>289</v>
      </c>
      <c r="Z3" s="61" t="s">
        <v>289</v>
      </c>
      <c r="AA3" s="57"/>
      <c r="AB3" s="57"/>
      <c r="AC3" s="57"/>
      <c r="AD3" s="57" t="s">
        <v>291</v>
      </c>
      <c r="AE3" s="59" t="s">
        <v>54</v>
      </c>
      <c r="AF3" s="98"/>
    </row>
  </sheetData>
  <autoFilter ref="A2:H3" xr:uid="{89CE421E-64E3-4AFD-959D-5953B15B38A8}"/>
  <hyperlinks>
    <hyperlink ref="I1" r:id="rId1" xr:uid="{07AE0713-57C6-4458-A4D0-89A16ECFA04B}"/>
    <hyperlink ref="J1" r:id="rId2" xr:uid="{70E02594-6A74-4FC9-A4A4-CB67AE4C38C7}"/>
    <hyperlink ref="L1" r:id="rId3" xr:uid="{6DF3852F-8353-4706-8658-56FB99807240}"/>
    <hyperlink ref="M1" r:id="rId4" xr:uid="{C8926DE9-9C30-42B2-A99D-A5095D0D6EF7}"/>
    <hyperlink ref="P1" r:id="rId5" xr:uid="{33202A5C-13ED-430E-9A0A-C98B56EA36FD}"/>
    <hyperlink ref="T1" r:id="rId6" xr:uid="{F413E339-C17E-4F3F-9C95-33273856357F}"/>
    <hyperlink ref="R1" r:id="rId7" xr:uid="{BE0CEBD7-3AD8-44E1-959B-BF8E995E08D0}"/>
    <hyperlink ref="U1" r:id="rId8" xr:uid="{13A0432F-46F9-42D6-AA24-72DF41B08466}"/>
    <hyperlink ref="AA1" r:id="rId9" xr:uid="{4897F636-5E76-438D-B9B7-8982E8E83E60}"/>
    <hyperlink ref="AB1" r:id="rId10" xr:uid="{C4318137-2FF2-4CE0-A1FC-A5126F979843}"/>
    <hyperlink ref="AC1" r:id="rId11" xr:uid="{88EA094B-5118-4C29-BFC3-12B0E44C1C33}"/>
    <hyperlink ref="AD1" r:id="rId12" xr:uid="{C5B03E8D-AC45-4EA1-B815-15A9A1933D8F}"/>
    <hyperlink ref="AE1" r:id="rId13" xr:uid="{787F7F25-D4F6-49D6-B3A0-6A830BCFCCE2}"/>
    <hyperlink ref="AF1" r:id="rId14" xr:uid="{05A74B0C-A8BE-4DC8-9D47-C887EDF9291D}"/>
    <hyperlink ref="Z1" r:id="rId15" xr:uid="{2B7BBC1E-3F6C-4343-9D63-57B93C526712}"/>
    <hyperlink ref="Y1" r:id="rId16" xr:uid="{C557B38A-314A-4738-B76A-A31F21F36C5F}"/>
    <hyperlink ref="X1" r:id="rId17" xr:uid="{EC263D8B-9588-4293-802F-840E62CB2B67}"/>
    <hyperlink ref="W1" r:id="rId18" xr:uid="{3A78ACFF-C042-481C-A9B3-1F14AE3F5E53}"/>
    <hyperlink ref="V1" r:id="rId19" xr:uid="{C63C92D8-8A7C-47FB-951A-979C3D95DB17}"/>
    <hyperlink ref="Q1" r:id="rId20" xr:uid="{ECF461EA-8952-44C5-8AC2-1F0A269AF7A6}"/>
    <hyperlink ref="O1" r:id="rId21" xr:uid="{D8877215-759A-4B48-AA00-A4D498420DE2}"/>
    <hyperlink ref="N1" r:id="rId22" xr:uid="{C9929FC0-7FAF-4C96-B5F7-A7411B325E82}"/>
    <hyperlink ref="S1" r:id="rId23" xr:uid="{DC454E0F-DA74-4BC6-802E-FF7341E75963}"/>
    <hyperlink ref="K1" r:id="rId24" xr:uid="{2DB020C2-9ECC-4F53-ABC6-0BE5D7E43BEF}"/>
    <hyperlink ref="L3" r:id="rId25" xr:uid="{88F064AB-C854-45C2-9E25-43D24F41E5CE}"/>
    <hyperlink ref="V2" r:id="rId26" xr:uid="{85714CA5-77A5-4A92-9F13-D22495745352}"/>
    <hyperlink ref="B1" location="'Table 2'!A1" display="Back to map" xr:uid="{0AE68FB6-7E3C-43E3-9F03-D74A988DC37A}"/>
  </hyperlinks>
  <pageMargins left="0.7" right="0.7" top="0.75" bottom="0.75" header="0.3" footer="0.3"/>
  <pageSetup paperSize="9" orientation="portrait" r:id="rId27"/>
  <legacyDrawing r:id="rId2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82176-A019-4EB5-BB46-5AF8D7D8463E}">
  <dimension ref="A1:AF3"/>
  <sheetViews>
    <sheetView zoomScale="85" zoomScaleNormal="85" workbookViewId="0">
      <pane xSplit="8" ySplit="2" topLeftCell="K3" activePane="bottomRight" state="frozen"/>
      <selection pane="topRight" activeCell="I1" sqref="I1"/>
      <selection pane="bottomLeft" activeCell="A3" sqref="A3"/>
      <selection pane="bottomRight" activeCell="E3" sqref="E3"/>
    </sheetView>
  </sheetViews>
  <sheetFormatPr defaultColWidth="9.1796875" defaultRowHeight="14.5" x14ac:dyDescent="0.25"/>
  <cols>
    <col min="1" max="2" width="9.1796875" style="63"/>
    <col min="3" max="4" width="0" style="63" hidden="1" customWidth="1"/>
    <col min="5" max="5" width="8" style="63" customWidth="1"/>
    <col min="6" max="6" width="7.54296875" style="63" customWidth="1"/>
    <col min="7" max="7" width="28.81640625" style="63" customWidth="1"/>
    <col min="8" max="8" width="12.54296875" style="63" customWidth="1"/>
    <col min="9" max="9" width="26.54296875" style="63" hidden="1" customWidth="1"/>
    <col min="10" max="10" width="38.453125" style="63" hidden="1" customWidth="1"/>
    <col min="11" max="15" width="9.1796875" style="76" customWidth="1"/>
    <col min="16" max="16" width="9.1796875" style="77" customWidth="1"/>
    <col min="17" max="22" width="13.26953125" style="76" customWidth="1"/>
    <col min="23" max="23" width="9.1796875" style="63" customWidth="1"/>
    <col min="24" max="31" width="9.1796875" style="63"/>
    <col min="32" max="32" width="9.1796875" style="72"/>
    <col min="33" max="16384" width="9.1796875" style="63"/>
  </cols>
  <sheetData>
    <row r="1" spans="1:32" ht="28.5" thickBot="1" x14ac:dyDescent="0.55000000000000004">
      <c r="B1" s="42" t="s">
        <v>232</v>
      </c>
      <c r="E1" s="1" t="s">
        <v>317</v>
      </c>
      <c r="K1" s="190" t="s">
        <v>292</v>
      </c>
      <c r="L1" s="191"/>
      <c r="M1" s="191"/>
      <c r="N1" s="191"/>
      <c r="O1" s="191"/>
      <c r="P1" s="192"/>
      <c r="Q1" s="190" t="s">
        <v>314</v>
      </c>
      <c r="R1" s="191"/>
      <c r="S1" s="191"/>
      <c r="T1" s="191"/>
      <c r="U1" s="191"/>
      <c r="V1" s="193"/>
      <c r="W1" s="64"/>
      <c r="X1" s="64"/>
      <c r="Y1" s="64"/>
      <c r="Z1" s="64"/>
      <c r="AA1" s="64"/>
      <c r="AB1" s="64"/>
      <c r="AC1" s="64"/>
      <c r="AD1" s="64"/>
      <c r="AE1" s="64"/>
      <c r="AF1" s="65"/>
    </row>
    <row r="2" spans="1:32" s="66" customFormat="1" ht="104.5" thickBot="1" x14ac:dyDescent="0.3">
      <c r="B2" s="67" t="s">
        <v>34</v>
      </c>
      <c r="C2" s="8" t="s">
        <v>260</v>
      </c>
      <c r="D2" s="8" t="s">
        <v>44</v>
      </c>
      <c r="E2" s="3" t="s">
        <v>45</v>
      </c>
      <c r="F2" s="3" t="s">
        <v>46</v>
      </c>
      <c r="G2" s="3" t="s">
        <v>47</v>
      </c>
      <c r="H2" s="82" t="s">
        <v>261</v>
      </c>
      <c r="I2" s="87" t="s">
        <v>293</v>
      </c>
      <c r="J2" s="87" t="s">
        <v>294</v>
      </c>
      <c r="K2" s="88" t="s">
        <v>295</v>
      </c>
      <c r="L2" s="79" t="s">
        <v>227</v>
      </c>
      <c r="M2" s="79" t="s">
        <v>296</v>
      </c>
      <c r="N2" s="79" t="s">
        <v>297</v>
      </c>
      <c r="O2" s="79" t="s">
        <v>298</v>
      </c>
      <c r="P2" s="80" t="s">
        <v>299</v>
      </c>
      <c r="Q2" s="78" t="s">
        <v>300</v>
      </c>
      <c r="R2" s="79" t="s">
        <v>301</v>
      </c>
      <c r="S2" s="79" t="s">
        <v>302</v>
      </c>
      <c r="T2" s="79" t="s">
        <v>303</v>
      </c>
      <c r="U2" s="79" t="s">
        <v>304</v>
      </c>
      <c r="V2" s="81" t="s">
        <v>305</v>
      </c>
      <c r="W2" s="68"/>
      <c r="X2" s="68"/>
      <c r="Y2" s="68"/>
      <c r="Z2" s="68"/>
      <c r="AA2" s="68"/>
      <c r="AB2" s="68"/>
      <c r="AC2" s="68"/>
      <c r="AD2" s="68"/>
      <c r="AE2" s="68"/>
      <c r="AF2" s="68"/>
    </row>
    <row r="3" spans="1:32" s="62" customFormat="1" x14ac:dyDescent="0.25">
      <c r="A3" s="71" t="s">
        <v>235</v>
      </c>
      <c r="B3" s="69">
        <f t="shared" ref="B3" si="0">IF(COUNT(K3:V3,"")&lt;COUNTA(K3:V3),1,0)</f>
        <v>1</v>
      </c>
      <c r="C3" s="73"/>
      <c r="D3" s="73">
        <v>1</v>
      </c>
      <c r="E3" s="73" t="s">
        <v>57</v>
      </c>
      <c r="F3" s="73" t="s">
        <v>56</v>
      </c>
      <c r="G3" s="73" t="s">
        <v>58</v>
      </c>
      <c r="H3" s="89" t="s">
        <v>59</v>
      </c>
      <c r="I3" s="73" t="s">
        <v>307</v>
      </c>
      <c r="J3" s="73" t="s">
        <v>310</v>
      </c>
      <c r="K3" s="74"/>
      <c r="L3" s="74" t="s">
        <v>54</v>
      </c>
      <c r="M3" s="74" t="s">
        <v>54</v>
      </c>
      <c r="N3" s="74" t="s">
        <v>311</v>
      </c>
      <c r="O3" s="74" t="s">
        <v>54</v>
      </c>
      <c r="P3" s="75"/>
      <c r="Q3" s="74" t="s">
        <v>306</v>
      </c>
      <c r="R3" s="74"/>
      <c r="S3" s="74" t="s">
        <v>308</v>
      </c>
      <c r="T3" s="74"/>
      <c r="U3" s="74" t="s">
        <v>312</v>
      </c>
      <c r="V3" s="74" t="s">
        <v>309</v>
      </c>
      <c r="AB3" s="70"/>
      <c r="AC3" s="70"/>
      <c r="AD3" s="70"/>
      <c r="AF3" s="70"/>
    </row>
  </sheetData>
  <autoFilter ref="A2:H3" xr:uid="{C267819E-16F2-4808-B064-53267FC9BC3A}"/>
  <mergeCells count="2">
    <mergeCell ref="K1:P1"/>
    <mergeCell ref="Q1:V1"/>
  </mergeCells>
  <hyperlinks>
    <hyperlink ref="B1" location="'Table 2'!A1" display="Back to map" xr:uid="{7EE7DB25-6146-4A2E-B164-B3BF71C041BF}"/>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397F-3572-4818-9DAB-278245646271}">
  <dimension ref="A1:X4"/>
  <sheetViews>
    <sheetView showZeros="0" zoomScaleNormal="100" workbookViewId="0">
      <pane xSplit="8" ySplit="3" topLeftCell="I4" activePane="bottomRight" state="frozen"/>
      <selection activeCell="C1" sqref="C1"/>
      <selection pane="topRight" activeCell="C1" sqref="C1"/>
      <selection pane="bottomLeft" activeCell="C1" sqref="C1"/>
      <selection pane="bottomRight" activeCell="E4" sqref="E4"/>
    </sheetView>
  </sheetViews>
  <sheetFormatPr defaultRowHeight="12.5" x14ac:dyDescent="0.25"/>
  <cols>
    <col min="3" max="4" width="0" hidden="1" customWidth="1"/>
    <col min="8" max="8" width="10.453125" customWidth="1"/>
    <col min="9" max="17" width="19.453125" style="108" customWidth="1"/>
    <col min="19" max="24" width="8.7265625" style="105"/>
  </cols>
  <sheetData>
    <row r="1" spans="1:24" ht="28.5" thickBot="1" x14ac:dyDescent="0.55000000000000004">
      <c r="B1" s="42" t="s">
        <v>232</v>
      </c>
      <c r="C1" s="2"/>
      <c r="D1" s="2"/>
      <c r="E1" s="1" t="s">
        <v>339</v>
      </c>
      <c r="F1" s="2"/>
      <c r="G1" s="2"/>
      <c r="H1" s="2"/>
      <c r="I1" s="194" t="s">
        <v>318</v>
      </c>
      <c r="J1" s="195"/>
      <c r="K1" s="195"/>
      <c r="L1" s="195"/>
      <c r="M1" s="195"/>
      <c r="N1" s="195"/>
      <c r="O1" s="195"/>
      <c r="P1" s="195"/>
      <c r="Q1" s="196"/>
      <c r="R1" s="100"/>
      <c r="S1" s="99"/>
      <c r="T1" s="99"/>
      <c r="U1" s="99"/>
      <c r="V1" s="99"/>
      <c r="W1" s="99"/>
      <c r="X1" s="99"/>
    </row>
    <row r="2" spans="1:24" ht="21" x14ac:dyDescent="0.5">
      <c r="C2" s="2"/>
      <c r="D2" s="2"/>
      <c r="E2" s="1"/>
      <c r="F2" s="2"/>
      <c r="G2" s="2"/>
      <c r="H2" s="2"/>
      <c r="I2" s="106" t="s">
        <v>319</v>
      </c>
      <c r="J2" s="60" t="s">
        <v>320</v>
      </c>
      <c r="K2" s="60" t="s">
        <v>321</v>
      </c>
      <c r="L2" s="60" t="s">
        <v>322</v>
      </c>
      <c r="M2" s="60" t="s">
        <v>323</v>
      </c>
      <c r="N2" s="60" t="s">
        <v>324</v>
      </c>
      <c r="O2" s="60" t="s">
        <v>325</v>
      </c>
      <c r="P2" s="60" t="s">
        <v>326</v>
      </c>
      <c r="Q2" s="107" t="s">
        <v>327</v>
      </c>
      <c r="R2" s="100"/>
      <c r="S2" s="99"/>
      <c r="T2" s="99"/>
      <c r="U2" s="99"/>
      <c r="V2" s="99"/>
      <c r="W2" s="99"/>
      <c r="X2" s="99"/>
    </row>
    <row r="3" spans="1:24" ht="39.5" thickBot="1" x14ac:dyDescent="0.4">
      <c r="B3" s="41" t="s">
        <v>34</v>
      </c>
      <c r="C3" s="8" t="str">
        <f>'Table 1'!B3</f>
        <v>Duplicate?</v>
      </c>
      <c r="D3" s="8" t="str">
        <f>'Table 1'!C3</f>
        <v>List</v>
      </c>
      <c r="E3" s="8" t="str">
        <f>'Table 1'!D3</f>
        <v>Substance Group</v>
      </c>
      <c r="F3" s="8" t="str">
        <f>'Table 1'!E3</f>
        <v>Category</v>
      </c>
      <c r="G3" s="8" t="str">
        <f>'Table 1'!F3</f>
        <v>Substance name</v>
      </c>
      <c r="H3" s="18" t="str">
        <f>'Table 1'!G3</f>
        <v>CASNo.</v>
      </c>
      <c r="I3" s="109" t="s">
        <v>328</v>
      </c>
      <c r="J3" s="110" t="s">
        <v>329</v>
      </c>
      <c r="K3" s="110" t="s">
        <v>330</v>
      </c>
      <c r="L3" s="110" t="s">
        <v>331</v>
      </c>
      <c r="M3" s="110" t="s">
        <v>332</v>
      </c>
      <c r="N3" s="110" t="s">
        <v>333</v>
      </c>
      <c r="O3" s="110" t="s">
        <v>334</v>
      </c>
      <c r="P3" s="110" t="s">
        <v>335</v>
      </c>
      <c r="Q3" s="111" t="s">
        <v>336</v>
      </c>
      <c r="R3" s="101"/>
      <c r="S3" s="102"/>
      <c r="T3" s="102"/>
      <c r="U3" s="102"/>
      <c r="V3" s="102"/>
      <c r="W3" s="102"/>
      <c r="X3" s="102"/>
    </row>
    <row r="4" spans="1:24" ht="13" x14ac:dyDescent="0.3">
      <c r="A4" s="44" t="s">
        <v>235</v>
      </c>
      <c r="B4" s="20">
        <f t="shared" ref="B4" si="0">IF(COUNTIF(I4:Q4,"-")&lt;COUNTA(I4:Q4),1,0)</f>
        <v>1</v>
      </c>
      <c r="C4" s="5">
        <f>'Table 1'!B4</f>
        <v>0</v>
      </c>
      <c r="D4" s="5">
        <f>'Table 1'!C4</f>
        <v>1</v>
      </c>
      <c r="E4" s="5" t="str">
        <f>'Table 1'!D4</f>
        <v>Chromium VI</v>
      </c>
      <c r="F4" s="5" t="str">
        <f>'Table 1'!E4</f>
        <v>C</v>
      </c>
      <c r="G4" s="5" t="str">
        <f>'Table 1'!F4</f>
        <v>Cr (Vi)</v>
      </c>
      <c r="H4" s="12" t="str">
        <f>'Table 1'!G4</f>
        <v>18540-29-9</v>
      </c>
      <c r="I4" s="112"/>
      <c r="J4" s="112"/>
      <c r="K4" s="112"/>
      <c r="L4" s="112" t="s">
        <v>337</v>
      </c>
      <c r="M4" s="112"/>
      <c r="N4" s="112" t="s">
        <v>338</v>
      </c>
      <c r="O4" s="112"/>
      <c r="P4" s="112"/>
      <c r="Q4" s="112" t="s">
        <v>288</v>
      </c>
      <c r="R4" s="100"/>
      <c r="S4" s="103"/>
      <c r="T4" s="103"/>
      <c r="U4" s="104"/>
      <c r="V4" s="103"/>
      <c r="W4" s="104"/>
      <c r="X4" s="104"/>
    </row>
  </sheetData>
  <autoFilter ref="A3:H4" xr:uid="{6D6EA9E7-E586-4D43-9BB7-51119011CD78}"/>
  <mergeCells count="1">
    <mergeCell ref="I1:Q1"/>
  </mergeCells>
  <hyperlinks>
    <hyperlink ref="B1" location="'Table 2'!A1" display="Back to map" xr:uid="{6B57A20E-1475-4FE0-9D59-6ACE03876187}"/>
    <hyperlink ref="I2" r:id="rId1" xr:uid="{3832F2A5-36FD-4415-ADDE-0B591AF0A1A5}"/>
    <hyperlink ref="J2" r:id="rId2" xr:uid="{C8C22ED5-C5D3-4CA5-BCF4-0DCAC40C2494}"/>
    <hyperlink ref="K2" r:id="rId3" xr:uid="{629CA800-D7AE-4C2E-9F9E-D3A851865497}"/>
    <hyperlink ref="L2" r:id="rId4" xr:uid="{43254CEE-2548-46E1-AF5E-4D1BD2DD5A7C}"/>
    <hyperlink ref="M2" r:id="rId5" xr:uid="{675992D5-62C6-4A98-AF07-A7DEA5109C6A}"/>
    <hyperlink ref="N2" r:id="rId6" xr:uid="{19D7B649-5521-4890-A40F-C82F9D6965EE}"/>
    <hyperlink ref="O2" r:id="rId7" xr:uid="{68336BC0-EF1F-492E-AFA2-28B44AAF05B6}"/>
    <hyperlink ref="P2" r:id="rId8" xr:uid="{FDA7B15A-FB0E-4AB4-A464-A2BA5FEF4E23}"/>
    <hyperlink ref="Q2" r:id="rId9" xr:uid="{6056E2D8-8A91-4ED0-97AE-2A1B40B2F37E}"/>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7356-CDF0-4713-8A0A-D96CC86D6152}">
  <dimension ref="A1:BG1806"/>
  <sheetViews>
    <sheetView showZeros="0" zoomScaleNormal="100" workbookViewId="0">
      <pane xSplit="7" ySplit="3" topLeftCell="H4" activePane="bottomRight" state="frozen"/>
      <selection activeCell="C1" sqref="C1"/>
      <selection pane="topRight" activeCell="C1" sqref="C1"/>
      <selection pane="bottomLeft" activeCell="C1" sqref="C1"/>
      <selection pane="bottomRight" activeCell="D4" sqref="D4"/>
    </sheetView>
  </sheetViews>
  <sheetFormatPr defaultColWidth="8.7265625" defaultRowHeight="13" x14ac:dyDescent="0.3"/>
  <cols>
    <col min="1" max="1" width="2.54296875" style="2" customWidth="1"/>
    <col min="2" max="2" width="0" style="2" hidden="1" customWidth="1"/>
    <col min="3" max="3" width="8.81640625" style="2" hidden="1" customWidth="1"/>
    <col min="4" max="4" width="8.7265625" style="2"/>
    <col min="5" max="5" width="8.81640625" style="2" customWidth="1"/>
    <col min="6" max="6" width="26.1796875" style="2" customWidth="1"/>
    <col min="7" max="7" width="14.26953125" style="2" customWidth="1"/>
    <col min="8" max="8" width="11.453125" style="2" customWidth="1"/>
    <col min="9" max="9" width="63.81640625" style="2" customWidth="1"/>
    <col min="10" max="10" width="51.1796875" style="2" customWidth="1"/>
    <col min="11" max="11" width="75.7265625" style="2" customWidth="1"/>
    <col min="12" max="12" width="8.7265625" style="2"/>
    <col min="13" max="13" width="8.81640625" style="2" bestFit="1" customWidth="1"/>
    <col min="14" max="20" width="8.7265625" style="2"/>
    <col min="21" max="21" width="8.81640625" style="2" bestFit="1" customWidth="1"/>
    <col min="22" max="26" width="8.7265625" style="2"/>
    <col min="27" max="27" width="8.81640625" style="2" bestFit="1" customWidth="1"/>
    <col min="28" max="35" width="8.7265625" style="2"/>
    <col min="36" max="36" width="8.81640625" style="2" bestFit="1" customWidth="1"/>
    <col min="37" max="37" width="8.7265625" style="2"/>
    <col min="38" max="38" width="10.81640625" style="2" customWidth="1"/>
    <col min="39" max="39" width="8.81640625" style="2" bestFit="1" customWidth="1"/>
    <col min="40" max="40" width="8.7265625" style="2"/>
    <col min="41" max="41" width="8.81640625" style="2" bestFit="1" customWidth="1"/>
    <col min="42" max="42" width="8.7265625" style="2"/>
    <col min="43" max="43" width="8.81640625" style="2" bestFit="1" customWidth="1"/>
    <col min="44" max="56" width="8.7265625" style="2"/>
    <col min="57" max="58" width="8.81640625" style="2" bestFit="1" customWidth="1"/>
    <col min="59" max="59" width="8.7265625" style="2"/>
    <col min="60" max="60" width="8.81640625" style="2" bestFit="1" customWidth="1"/>
    <col min="61" max="68" width="8.7265625" style="2"/>
    <col min="69" max="69" width="8.81640625" style="2" bestFit="1" customWidth="1"/>
    <col min="70" max="77" width="8.7265625" style="2"/>
    <col min="78" max="78" width="8.81640625" style="2" bestFit="1" customWidth="1"/>
    <col min="79" max="82" width="8.7265625" style="2"/>
    <col min="83" max="83" width="8.81640625" style="2" bestFit="1" customWidth="1"/>
    <col min="84" max="94" width="8.7265625" style="2"/>
    <col min="95" max="96" width="8.81640625" style="2" bestFit="1" customWidth="1"/>
    <col min="97" max="97" width="8.7265625" style="2"/>
    <col min="98" max="98" width="8.81640625" style="2" bestFit="1" customWidth="1"/>
    <col min="99" max="99" width="8.7265625" style="2"/>
    <col min="100" max="100" width="8.81640625" style="2" bestFit="1" customWidth="1"/>
    <col min="101" max="101" width="8.7265625" style="2"/>
    <col min="102" max="102" width="8.81640625" style="2" bestFit="1" customWidth="1"/>
    <col min="103" max="105" width="8.7265625" style="2"/>
    <col min="106" max="106" width="8.81640625" style="2" bestFit="1" customWidth="1"/>
    <col min="107" max="108" width="8.7265625" style="2"/>
    <col min="109" max="109" width="8.81640625" style="2" bestFit="1" customWidth="1"/>
    <col min="110" max="197" width="8.7265625" style="2"/>
    <col min="198" max="198" width="10.1796875" style="2" bestFit="1" customWidth="1"/>
    <col min="199" max="201" width="8.7265625" style="2"/>
    <col min="202" max="202" width="10.1796875" style="2" bestFit="1" customWidth="1"/>
    <col min="203" max="204" width="8.7265625" style="2"/>
    <col min="205" max="206" width="8.81640625" style="2" bestFit="1" customWidth="1"/>
    <col min="207" max="208" width="10.1796875" style="2" bestFit="1" customWidth="1"/>
    <col min="209" max="211" width="8.7265625" style="2"/>
    <col min="212" max="212" width="8.81640625" style="2" bestFit="1" customWidth="1"/>
    <col min="213" max="219" width="8.7265625" style="2"/>
    <col min="220" max="220" width="8.81640625" style="2" bestFit="1" customWidth="1"/>
    <col min="221" max="221" width="8.7265625" style="2"/>
    <col min="222" max="222" width="8.81640625" style="2" bestFit="1" customWidth="1"/>
    <col min="223" max="248" width="8.7265625" style="2"/>
    <col min="249" max="250" width="8.81640625" style="2" bestFit="1" customWidth="1"/>
    <col min="251" max="16384" width="8.7265625" style="2"/>
  </cols>
  <sheetData>
    <row r="1" spans="1:59" ht="14.15" customHeight="1" x14ac:dyDescent="0.3">
      <c r="F1" s="43" t="s">
        <v>234</v>
      </c>
    </row>
    <row r="2" spans="1:59" ht="39.65" customHeight="1" x14ac:dyDescent="0.5">
      <c r="B2" s="1"/>
      <c r="D2" s="1" t="s">
        <v>0</v>
      </c>
    </row>
    <row r="3" spans="1:59" s="4" customFormat="1" ht="26" x14ac:dyDescent="0.3">
      <c r="B3" s="3" t="s">
        <v>43</v>
      </c>
      <c r="C3" s="3" t="s">
        <v>44</v>
      </c>
      <c r="D3" s="3" t="s">
        <v>45</v>
      </c>
      <c r="E3" s="3" t="s">
        <v>46</v>
      </c>
      <c r="F3" s="3" t="s">
        <v>47</v>
      </c>
      <c r="G3" s="3" t="s">
        <v>48</v>
      </c>
      <c r="H3" s="3" t="s">
        <v>49</v>
      </c>
      <c r="I3" s="3" t="s">
        <v>50</v>
      </c>
      <c r="J3" s="3" t="s">
        <v>51</v>
      </c>
      <c r="K3" s="3" t="s">
        <v>52</v>
      </c>
    </row>
    <row r="4" spans="1:59" x14ac:dyDescent="0.3">
      <c r="A4" s="44" t="s">
        <v>235</v>
      </c>
      <c r="B4" s="5">
        <v>0</v>
      </c>
      <c r="C4" s="5">
        <v>1</v>
      </c>
      <c r="D4" s="5" t="s">
        <v>57</v>
      </c>
      <c r="E4" s="5" t="s">
        <v>56</v>
      </c>
      <c r="F4" s="5" t="s">
        <v>58</v>
      </c>
      <c r="G4" s="6" t="s">
        <v>59</v>
      </c>
      <c r="H4" s="5" t="s">
        <v>55</v>
      </c>
      <c r="I4" s="136" t="s">
        <v>60</v>
      </c>
      <c r="J4" s="7">
        <v>0</v>
      </c>
      <c r="K4" s="136" t="s">
        <v>61</v>
      </c>
    </row>
    <row r="6" spans="1:59" x14ac:dyDescent="0.3">
      <c r="AK6" s="2">
        <v>1</v>
      </c>
      <c r="AL6" s="2">
        <v>1</v>
      </c>
      <c r="AM6" s="2">
        <v>1</v>
      </c>
      <c r="AN6" s="2">
        <v>2</v>
      </c>
      <c r="AO6" s="2">
        <v>2</v>
      </c>
      <c r="AP6" s="2">
        <v>3</v>
      </c>
      <c r="AQ6" s="2">
        <v>3</v>
      </c>
      <c r="AR6" s="2">
        <v>3</v>
      </c>
      <c r="AS6" s="2">
        <v>3</v>
      </c>
      <c r="AT6" s="2">
        <v>6</v>
      </c>
      <c r="AU6" s="2">
        <v>6</v>
      </c>
      <c r="AV6" s="2">
        <v>7</v>
      </c>
      <c r="AW6" s="2">
        <v>7</v>
      </c>
      <c r="AX6" s="2">
        <v>8</v>
      </c>
      <c r="AY6" s="2">
        <v>8</v>
      </c>
      <c r="AZ6" s="2">
        <v>8</v>
      </c>
      <c r="BA6" s="2">
        <v>8</v>
      </c>
      <c r="BB6" s="2">
        <v>8</v>
      </c>
      <c r="BC6" s="2">
        <v>9</v>
      </c>
      <c r="BD6" s="2">
        <v>10</v>
      </c>
      <c r="BE6" s="2">
        <v>10</v>
      </c>
      <c r="BF6" s="2">
        <v>10</v>
      </c>
      <c r="BG6" s="2">
        <v>10</v>
      </c>
    </row>
    <row r="7" spans="1:59" s="4" customFormat="1" x14ac:dyDescent="0.3"/>
    <row r="606" ht="15" customHeight="1" x14ac:dyDescent="0.3"/>
    <row r="906" ht="15" customHeight="1" x14ac:dyDescent="0.3"/>
    <row r="1806" ht="15" customHeight="1" x14ac:dyDescent="0.3"/>
  </sheetData>
  <autoFilter ref="A3:H4" xr:uid="{FB531C1A-D847-44E6-8FDF-3D345D4247B5}"/>
  <hyperlinks>
    <hyperlink ref="F1" location="'Table 1'!A1" display="Back to map" xr:uid="{30F93B19-0E89-4046-8037-A68F3D7310E9}"/>
    <hyperlink ref="F1:G1" location="'Table 2'!A1" display="Back to info page" xr:uid="{4FB1E292-5E62-40D2-8997-186F531B81FD}"/>
    <hyperlink ref="K4" r:id="rId1" xr:uid="{E8BABFF1-077C-4BAC-92EC-642458544C23}"/>
    <hyperlink ref="I4" r:id="rId2" xr:uid="{1D539EA0-5C75-4739-BED9-73A2E725F058}"/>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A6BE-A389-47BE-A91E-2156A62E4A9B}">
  <dimension ref="A1:BX3"/>
  <sheetViews>
    <sheetView showZeros="0" tabSelected="1" zoomScaleNormal="100" workbookViewId="0">
      <pane xSplit="7" ySplit="2" topLeftCell="H3" activePane="bottomRight" state="frozen"/>
      <selection activeCell="C1" sqref="C1"/>
      <selection pane="topRight" activeCell="C1" sqref="C1"/>
      <selection pane="bottomLeft" activeCell="C1" sqref="C1"/>
      <selection pane="bottomRight" activeCell="H3" sqref="H3"/>
    </sheetView>
  </sheetViews>
  <sheetFormatPr defaultRowHeight="12.5" x14ac:dyDescent="0.25"/>
  <cols>
    <col min="1" max="1" width="8.7265625" customWidth="1"/>
    <col min="2" max="3" width="8.7265625" hidden="1" customWidth="1"/>
    <col min="6" max="6" width="24.453125" customWidth="1"/>
    <col min="11" max="11" width="11.453125" customWidth="1"/>
    <col min="19" max="19" width="11.1796875" customWidth="1"/>
    <col min="21" max="21" width="12" customWidth="1"/>
    <col min="23" max="26" width="10.54296875" customWidth="1"/>
    <col min="28" max="28" width="10.453125" customWidth="1"/>
    <col min="29" max="29" width="10.54296875" customWidth="1"/>
    <col min="30" max="30" width="11.81640625" customWidth="1"/>
    <col min="32" max="32" width="11.7265625" customWidth="1"/>
    <col min="33" max="33" width="16.26953125" customWidth="1"/>
    <col min="35" max="35" width="10.54296875" customWidth="1"/>
    <col min="36" max="36" width="14.453125" customWidth="1"/>
    <col min="38" max="38" width="21.81640625" customWidth="1"/>
  </cols>
  <sheetData>
    <row r="1" spans="1:76" ht="28" customHeight="1" x14ac:dyDescent="0.5">
      <c r="B1" s="1"/>
      <c r="C1" s="2"/>
      <c r="D1" s="1" t="s">
        <v>1</v>
      </c>
      <c r="E1" s="2"/>
      <c r="F1" s="2"/>
      <c r="G1" s="142" t="s">
        <v>233</v>
      </c>
      <c r="H1" s="143"/>
      <c r="I1" s="144" t="s">
        <v>2</v>
      </c>
      <c r="J1" s="145"/>
      <c r="K1" s="145"/>
      <c r="L1" s="146"/>
      <c r="M1" s="144" t="s">
        <v>3</v>
      </c>
      <c r="N1" s="146"/>
      <c r="O1" s="144" t="s">
        <v>4</v>
      </c>
      <c r="P1" s="145"/>
      <c r="Q1" s="145"/>
      <c r="R1" s="146"/>
      <c r="S1" s="144" t="s">
        <v>5</v>
      </c>
      <c r="T1" s="146"/>
      <c r="U1" s="144" t="s">
        <v>6</v>
      </c>
      <c r="V1" s="146"/>
      <c r="W1" s="149" t="s">
        <v>7</v>
      </c>
      <c r="X1" s="150"/>
      <c r="Y1" s="150"/>
      <c r="Z1" s="150"/>
      <c r="AA1" s="151"/>
      <c r="AB1" s="86" t="s">
        <v>8</v>
      </c>
      <c r="AC1" s="144" t="s">
        <v>9</v>
      </c>
      <c r="AD1" s="145"/>
      <c r="AE1" s="145"/>
      <c r="AF1" s="146"/>
      <c r="AG1" s="133" t="s">
        <v>315</v>
      </c>
      <c r="AH1" s="147" t="s">
        <v>316</v>
      </c>
      <c r="AI1" s="148"/>
      <c r="AJ1" s="134" t="s">
        <v>340</v>
      </c>
      <c r="BB1">
        <v>3</v>
      </c>
      <c r="BC1">
        <v>3</v>
      </c>
      <c r="BD1">
        <v>3</v>
      </c>
      <c r="BE1">
        <v>4</v>
      </c>
      <c r="BF1">
        <v>4</v>
      </c>
      <c r="BG1">
        <v>5</v>
      </c>
      <c r="BH1">
        <v>5</v>
      </c>
      <c r="BI1">
        <v>5</v>
      </c>
      <c r="BJ1">
        <v>5</v>
      </c>
      <c r="BK1">
        <v>6</v>
      </c>
      <c r="BL1">
        <v>6</v>
      </c>
      <c r="BM1">
        <v>7</v>
      </c>
      <c r="BN1">
        <v>7</v>
      </c>
      <c r="BO1">
        <v>8</v>
      </c>
      <c r="BP1">
        <v>8</v>
      </c>
      <c r="BQ1">
        <v>8</v>
      </c>
      <c r="BR1">
        <v>8</v>
      </c>
      <c r="BS1">
        <v>8</v>
      </c>
      <c r="BT1">
        <v>9</v>
      </c>
      <c r="BU1">
        <v>10</v>
      </c>
      <c r="BV1">
        <v>10</v>
      </c>
      <c r="BW1">
        <v>10</v>
      </c>
      <c r="BX1">
        <v>10</v>
      </c>
    </row>
    <row r="2" spans="1:76" ht="117" x14ac:dyDescent="0.3">
      <c r="B2" s="3" t="str">
        <f>'Table 1'!B3</f>
        <v>Duplicate?</v>
      </c>
      <c r="C2" s="3" t="str">
        <f>'Table 1'!C3</f>
        <v>List</v>
      </c>
      <c r="D2" s="3" t="str">
        <f>'Table 1'!D3</f>
        <v>Substance Group</v>
      </c>
      <c r="E2" s="3" t="str">
        <f>'Table 1'!E3</f>
        <v>Category</v>
      </c>
      <c r="F2" s="3" t="str">
        <f>'Table 1'!F3</f>
        <v>Substance name</v>
      </c>
      <c r="G2" s="3" t="str">
        <f>'Table 1'!G3</f>
        <v>CASNo.</v>
      </c>
      <c r="H2" s="18" t="str">
        <f>'Table 1'!H3</f>
        <v>EC NUMBER</v>
      </c>
      <c r="I2" s="10" t="s">
        <v>10</v>
      </c>
      <c r="J2" s="8" t="s">
        <v>11</v>
      </c>
      <c r="K2" s="18" t="s">
        <v>353</v>
      </c>
      <c r="L2" s="9" t="s">
        <v>12</v>
      </c>
      <c r="M2" s="10" t="s">
        <v>13</v>
      </c>
      <c r="N2" s="9" t="s">
        <v>14</v>
      </c>
      <c r="O2" s="10" t="s">
        <v>15</v>
      </c>
      <c r="P2" s="8" t="s">
        <v>16</v>
      </c>
      <c r="Q2" s="8" t="s">
        <v>17</v>
      </c>
      <c r="R2" s="9" t="s">
        <v>18</v>
      </c>
      <c r="S2" s="10" t="s">
        <v>19</v>
      </c>
      <c r="T2" s="9" t="s">
        <v>20</v>
      </c>
      <c r="U2" s="10" t="s">
        <v>21</v>
      </c>
      <c r="V2" s="9" t="s">
        <v>22</v>
      </c>
      <c r="W2" s="10" t="s">
        <v>23</v>
      </c>
      <c r="X2" s="8" t="s">
        <v>24</v>
      </c>
      <c r="Y2" s="8" t="s">
        <v>25</v>
      </c>
      <c r="Z2" s="8" t="s">
        <v>26</v>
      </c>
      <c r="AA2" s="9" t="s">
        <v>27</v>
      </c>
      <c r="AB2" s="11" t="s">
        <v>28</v>
      </c>
      <c r="AC2" s="10" t="s">
        <v>29</v>
      </c>
      <c r="AD2" s="8" t="s">
        <v>373</v>
      </c>
      <c r="AE2" s="8" t="s">
        <v>30</v>
      </c>
      <c r="AF2" s="9" t="s">
        <v>31</v>
      </c>
      <c r="AG2" s="129" t="s">
        <v>341</v>
      </c>
      <c r="AH2" s="130" t="s">
        <v>342</v>
      </c>
      <c r="AI2" s="131" t="s">
        <v>343</v>
      </c>
      <c r="AJ2" s="132" t="s">
        <v>344</v>
      </c>
      <c r="AL2" s="113" t="s">
        <v>345</v>
      </c>
      <c r="BB2" s="4" t="s">
        <v>10</v>
      </c>
      <c r="BC2" s="4" t="s">
        <v>11</v>
      </c>
      <c r="BD2" s="4" t="s">
        <v>12</v>
      </c>
      <c r="BE2" s="4" t="s">
        <v>13</v>
      </c>
      <c r="BF2" s="4" t="s">
        <v>14</v>
      </c>
      <c r="BG2" s="4" t="s">
        <v>15</v>
      </c>
      <c r="BH2" s="4" t="s">
        <v>16</v>
      </c>
      <c r="BI2" s="4" t="s">
        <v>17</v>
      </c>
      <c r="BJ2" s="4" t="s">
        <v>18</v>
      </c>
      <c r="BK2" s="4" t="s">
        <v>19</v>
      </c>
      <c r="BL2" s="4" t="s">
        <v>20</v>
      </c>
      <c r="BM2" s="4" t="s">
        <v>21</v>
      </c>
      <c r="BN2" s="4" t="s">
        <v>22</v>
      </c>
      <c r="BO2" s="4" t="s">
        <v>23</v>
      </c>
      <c r="BP2" s="4" t="s">
        <v>24</v>
      </c>
      <c r="BQ2" s="4" t="s">
        <v>25</v>
      </c>
      <c r="BR2" s="4" t="s">
        <v>32</v>
      </c>
      <c r="BS2" s="4" t="s">
        <v>27</v>
      </c>
      <c r="BT2" s="4" t="s">
        <v>28</v>
      </c>
      <c r="BU2" s="4" t="s">
        <v>29</v>
      </c>
      <c r="BV2" s="4" t="s">
        <v>373</v>
      </c>
      <c r="BW2" s="4" t="s">
        <v>30</v>
      </c>
      <c r="BX2" s="4" t="s">
        <v>31</v>
      </c>
    </row>
    <row r="3" spans="1:76" ht="13" x14ac:dyDescent="0.3">
      <c r="A3" s="44" t="s">
        <v>235</v>
      </c>
      <c r="B3" s="5">
        <f>'Table 1'!B4</f>
        <v>0</v>
      </c>
      <c r="C3" s="5">
        <f>'Table 1'!C4</f>
        <v>1</v>
      </c>
      <c r="D3" s="5" t="str">
        <f>'Table 1'!D4</f>
        <v>Chromium VI</v>
      </c>
      <c r="E3" s="5" t="str">
        <f>'Table 1'!E4</f>
        <v>C</v>
      </c>
      <c r="F3" s="5" t="str">
        <f>'Table 1'!F4</f>
        <v>Cr (Vi)</v>
      </c>
      <c r="G3" s="12" t="str">
        <f>'Table 1'!G4</f>
        <v>18540-29-9</v>
      </c>
      <c r="H3" s="114" t="str">
        <f>'Table 1'!H4</f>
        <v>-</v>
      </c>
      <c r="I3" s="84" t="str">
        <f>IF('Table 2'!BB3=1,"Y","")</f>
        <v/>
      </c>
      <c r="J3" s="82" t="str">
        <f>IF('Table 2'!BC3="-","","Y")</f>
        <v/>
      </c>
      <c r="K3" s="82" t="str">
        <f>IF('Table 3'!R3="","","Y")</f>
        <v/>
      </c>
      <c r="L3" s="82" t="str">
        <f>IF('Table 2'!BD3="Y","Y","")</f>
        <v/>
      </c>
      <c r="M3" s="82" t="str">
        <f>IF('Table 2'!BE3=1,"Y","")</f>
        <v>Y</v>
      </c>
      <c r="N3" s="82" t="str">
        <f>IF('Table 2'!BF3="Y","Y","")</f>
        <v>Y</v>
      </c>
      <c r="O3" s="82" t="str">
        <f>IF('Table 2'!BG3=1,"Y","")</f>
        <v/>
      </c>
      <c r="P3" s="82" t="str">
        <f>IF('Table 2'!BH3=1,"Y","")</f>
        <v/>
      </c>
      <c r="Q3" s="82" t="str">
        <f>IF('Table 2'!BI3=1,"Y","")</f>
        <v/>
      </c>
      <c r="R3" s="82" t="str">
        <f>IF('Table 2'!BJ3="Y","Y","")</f>
        <v/>
      </c>
      <c r="S3" s="82" t="str">
        <f>IF('Table 2'!BK3=1,"Y","")</f>
        <v>Y</v>
      </c>
      <c r="T3" s="82" t="str">
        <f>IF('Table 2'!BL3=1,"Y","")</f>
        <v/>
      </c>
      <c r="U3" s="82" t="str">
        <f>IF('Table 2'!BM3=1,"Y","")</f>
        <v>Y</v>
      </c>
      <c r="V3" s="82" t="str">
        <f>IF('Table 2'!BN3="Y","Y","")</f>
        <v/>
      </c>
      <c r="W3" s="82" t="str">
        <f>IF('Table 2'!BO3=1,"Y","")</f>
        <v/>
      </c>
      <c r="X3" s="82" t="str">
        <f>IF('Table 2'!BP3=1,"Y","")</f>
        <v/>
      </c>
      <c r="Y3" s="82" t="str">
        <f>IF('Table 2'!BQ3=1,"Y","")</f>
        <v/>
      </c>
      <c r="Z3" s="82" t="str">
        <f>IF('Table 2'!BR3="Y","Y","")</f>
        <v/>
      </c>
      <c r="AA3" s="82" t="str">
        <f>IF('Table 2'!BS3=1,"Y","")</f>
        <v/>
      </c>
      <c r="AB3" s="82" t="str">
        <f>IF('Table 2'!BT3="Y","Y","")</f>
        <v/>
      </c>
      <c r="AC3" s="82" t="str">
        <f>IF('Table 2'!BU3="Y","Y","")</f>
        <v/>
      </c>
      <c r="AD3" s="82" t="str">
        <f>IF('Table 2'!BV3=1,"Y","")</f>
        <v>Y</v>
      </c>
      <c r="AE3" s="82" t="str">
        <f>IF('Table 2'!BW3=1,"Y","")</f>
        <v/>
      </c>
      <c r="AF3" s="82" t="str">
        <f>IF('Table 2'!BX3=1,"Y","")</f>
        <v/>
      </c>
      <c r="AG3" s="83" t="str">
        <f>IF('Table 11 Profess+consumer'!B3=1,"Y","")</f>
        <v>Y</v>
      </c>
      <c r="AH3" s="83" t="str">
        <f>IF(COUNT('Table 12 Class+OSH+waste'!K3:P3,"")&lt;COUNTA('Table 12 Class+OSH+waste'!K3:P3),"Y","")</f>
        <v>Y</v>
      </c>
      <c r="AI3" s="83" t="str">
        <f>IF(COUNT('Table 12 Class+OSH+waste'!Q3:V3,"")&lt;COUNTA('Table 12 Class+OSH+waste'!Q3:V3),"Y","")</f>
        <v>Y</v>
      </c>
      <c r="AJ3" s="85" t="str">
        <f>IF('Table 13 Environmental'!B4=1,"Y","")</f>
        <v>Y</v>
      </c>
      <c r="BB3" s="2" t="str">
        <f>IF(COUNTIF('Table 3'!I3:O3,"-")&lt;COUNTA('Table 3'!I3:O3),1,"-")</f>
        <v>-</v>
      </c>
      <c r="BC3" s="2" t="str">
        <f>'Table 3'!P3</f>
        <v>-</v>
      </c>
      <c r="BD3" s="2" t="str">
        <f>'Table 3'!Q3</f>
        <v>-</v>
      </c>
      <c r="BE3" s="13">
        <f>IF(COUNTIF('Table 4'!I3:N3,"-")&lt;COUNTA('Table 4'!I3:N3),1,"-")</f>
        <v>1</v>
      </c>
      <c r="BF3" s="14" t="str">
        <f>IF(COUNTIF('Table 4'!O3:AO3,"-")&lt;COUNTA('Table 4'!O3:AO3),"Y","N")</f>
        <v>Y</v>
      </c>
      <c r="BG3" s="13" t="str">
        <f>IF(COUNTIF('Table 5'!I3:M3,"-")&lt;COUNTA('Table 5'!I3:M3),1,"-")</f>
        <v>-</v>
      </c>
      <c r="BH3" s="13" t="str">
        <f>IF(COUNTIF('Table 5'!N3:S3,"-")&lt;COUNTA('Table 5'!N3:S3),1,"-")</f>
        <v>-</v>
      </c>
      <c r="BI3" s="13" t="str">
        <f>IF(COUNTIF('Table 5'!T3:U3,"-")&lt;COUNTA('Table 5'!T3:U3),1,"-")</f>
        <v>-</v>
      </c>
      <c r="BJ3" s="15" t="str">
        <f>IF(COUNTIF('Table 5'!V3:AP3,"-")&lt;COUNTA('Table 5'!V3:AP3),"Y","N")</f>
        <v>N</v>
      </c>
      <c r="BK3" s="13">
        <f>IF(COUNTIF('Table 6'!I3:P3,"-")&lt;COUNTA('Table 6'!I3:P3),1,"-")</f>
        <v>1</v>
      </c>
      <c r="BL3" s="13" t="str">
        <f>IF(COUNTIF('Table 6'!Q3:AC3,"-")&lt;COUNTA('Table 6'!Q3:AC3),1,"-")</f>
        <v>-</v>
      </c>
      <c r="BM3" s="13">
        <f>IF(COUNTIF('Table 7'!I3:P3,"-")&lt;COUNTA('Table 7'!I3:P3),1,"-")</f>
        <v>1</v>
      </c>
      <c r="BN3" s="14" t="str">
        <f>IF(COUNTIF('Table 7'!Q3:AV3,"-")&lt;COUNTA('Table 7'!Q3:AV3),"Y","N")</f>
        <v>N</v>
      </c>
      <c r="BO3" s="13" t="str">
        <f>IF('Table 8'!I3="-","-",1)</f>
        <v>-</v>
      </c>
      <c r="BP3" s="13" t="str">
        <f>IF('Table 8'!K3="-","-",1)</f>
        <v>-</v>
      </c>
      <c r="BQ3" s="13" t="str">
        <f>IF('Table 8'!L3="-","-",1)</f>
        <v>-</v>
      </c>
      <c r="BR3" s="2" t="str">
        <f>IF(COUNTIF('Table 8'!M3:S3,"-")&lt;COUNTA('Table 8'!M3:S3),"Y","N")</f>
        <v>N</v>
      </c>
      <c r="BS3" s="13" t="str">
        <f>IF(COUNTIF('Table 8'!T3:AJ3,"-")&lt;COUNTA('Table 8'!T3:AJ3),1,"-")</f>
        <v>-</v>
      </c>
      <c r="BT3" s="14" t="str">
        <f>IF('Table 9'!B3=1,"Y","N")</f>
        <v>N</v>
      </c>
      <c r="BU3" s="2" t="str">
        <f>IF(COUNTIF('Table 10'!I4:J4,"-")&lt;COUNTA('Table 10'!I4:J4),"Y","N")</f>
        <v>N</v>
      </c>
      <c r="BV3" s="13">
        <f>IF('Table 10'!K4="-","-",1)</f>
        <v>1</v>
      </c>
      <c r="BW3" s="13" t="str">
        <f>IF('Table 10'!L4="-","-",1)</f>
        <v>-</v>
      </c>
      <c r="BX3" s="13" t="str">
        <f>IF('Table 10'!M4="-","-",1)</f>
        <v>-</v>
      </c>
    </row>
  </sheetData>
  <autoFilter ref="A2:AF3" xr:uid="{3F83F157-92E6-408C-B218-74F6C2FED356}"/>
  <mergeCells count="9">
    <mergeCell ref="AC1:AF1"/>
    <mergeCell ref="G1:H1"/>
    <mergeCell ref="AH1:AI1"/>
    <mergeCell ref="I1:L1"/>
    <mergeCell ref="M1:N1"/>
    <mergeCell ref="O1:R1"/>
    <mergeCell ref="S1:T1"/>
    <mergeCell ref="U1:V1"/>
    <mergeCell ref="W1:AA1"/>
  </mergeCells>
  <hyperlinks>
    <hyperlink ref="I1:L1" location="'Table 3'!A1" display="Table 3" xr:uid="{5C3FC8F1-DF21-44BF-BF70-DC2F25E2B0F4}"/>
    <hyperlink ref="M1:N1" location="'Table 4'!A1" display="Table 4" xr:uid="{CE2F83F6-06EB-477C-9B27-0814F9CADBE4}"/>
    <hyperlink ref="O1:R1" location="'Table 5'!A1" display="Table 5" xr:uid="{06385170-01D9-4FA1-8BE4-4527A6AB631E}"/>
    <hyperlink ref="S1:T1" location="'Table 6'!A1" display="Table 6" xr:uid="{DA395900-E861-477F-9E4A-22B0A7CDE493}"/>
    <hyperlink ref="U1:V1" location="'Table 7'!A1" display="Table 7" xr:uid="{027540BF-C47D-46F7-ACC9-46F402835A04}"/>
    <hyperlink ref="W1:AA1" location="'Table 8'!A1" display="Table 8" xr:uid="{05AD6370-1524-4D62-BD23-DE623EF57606}"/>
    <hyperlink ref="AB1" location="'Table 9'!A1" display="Table 9" xr:uid="{858A746F-5727-4932-85A3-CBEA1C010F93}"/>
    <hyperlink ref="AC1:AF1" location="'Table 10'!A1" display="Table 10" xr:uid="{6FB76E57-E8FB-48DD-895F-1A37E818BA11}"/>
    <hyperlink ref="G1" location="'Table 1'!A1" display="Back to map" xr:uid="{DBDA8386-4AEA-4772-BC16-F15403F8B3A7}"/>
    <hyperlink ref="AG1" location="'Table 11 Profess+consumer'!A1" display="Table 11" xr:uid="{31797642-F5A1-4D1D-9F73-D9A4D33EC79D}"/>
    <hyperlink ref="AH1" location="'Table 9'!A1" display="Table 9" xr:uid="{2620154A-9409-4CD1-B406-D91D8CE1D906}"/>
    <hyperlink ref="AH1:AI1" location="'Table 12 Class+OSH+waste'!A1" display="Table 12" xr:uid="{CEB17405-A3AF-4D97-8E29-DA703423C3CB}"/>
    <hyperlink ref="AJ1" location="'Table 13 Environmental'!A1" display="Table 13" xr:uid="{EA842351-A9DD-4176-985A-A71BCCF5C57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ED0C-A064-4DC3-8782-B1D883B7540D}">
  <dimension ref="A1:R4"/>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 min="9" max="9" width="17.26953125" customWidth="1"/>
    <col min="10" max="10" width="22.54296875" customWidth="1"/>
    <col min="11" max="11" width="17.1796875" customWidth="1"/>
    <col min="12" max="12" width="16" customWidth="1"/>
    <col min="13" max="13" width="14.81640625" customWidth="1"/>
    <col min="14" max="14" width="13.26953125" customWidth="1"/>
    <col min="15" max="15" width="18.7265625" customWidth="1"/>
    <col min="17" max="17" width="10.54296875" customWidth="1"/>
    <col min="18" max="18" width="11.54296875" customWidth="1"/>
  </cols>
  <sheetData>
    <row r="1" spans="1:18" ht="52.5" customHeight="1" thickBot="1" x14ac:dyDescent="0.55000000000000004">
      <c r="B1" s="42" t="s">
        <v>232</v>
      </c>
      <c r="C1" s="2"/>
      <c r="D1" s="2"/>
      <c r="E1" s="1" t="s">
        <v>33</v>
      </c>
      <c r="F1" s="2"/>
      <c r="G1" s="2"/>
      <c r="H1" s="2"/>
      <c r="I1" s="152" t="s">
        <v>10</v>
      </c>
      <c r="J1" s="153"/>
      <c r="K1" s="153"/>
      <c r="L1" s="153"/>
      <c r="M1" s="153"/>
      <c r="N1" s="153"/>
      <c r="O1" s="154"/>
      <c r="P1" s="2"/>
      <c r="Q1" s="155" t="s">
        <v>352</v>
      </c>
      <c r="R1" s="156"/>
    </row>
    <row r="2" spans="1:18" ht="78.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10" t="s">
        <v>62</v>
      </c>
      <c r="J2" s="8" t="s">
        <v>63</v>
      </c>
      <c r="K2" s="8" t="s">
        <v>64</v>
      </c>
      <c r="L2" s="8" t="s">
        <v>65</v>
      </c>
      <c r="M2" s="8" t="s">
        <v>66</v>
      </c>
      <c r="N2" s="8" t="s">
        <v>67</v>
      </c>
      <c r="O2" s="9" t="s">
        <v>68</v>
      </c>
      <c r="P2" s="19" t="s">
        <v>69</v>
      </c>
      <c r="Q2" s="22" t="s">
        <v>12</v>
      </c>
      <c r="R2" s="128" t="s">
        <v>351</v>
      </c>
    </row>
    <row r="3" spans="1:18" ht="13" x14ac:dyDescent="0.3">
      <c r="A3" s="44" t="s">
        <v>235</v>
      </c>
      <c r="B3" s="20">
        <f t="shared" ref="B3" si="0">IF(COUNTIF(I3:R3,"-")&lt;COUNTA(I3:R3),1,0)</f>
        <v>0</v>
      </c>
      <c r="C3" s="5">
        <f>'Table 1'!B4</f>
        <v>0</v>
      </c>
      <c r="D3" s="5">
        <f>'Table 1'!C4</f>
        <v>1</v>
      </c>
      <c r="E3" s="5" t="str">
        <f>'Table 1'!D4</f>
        <v>Chromium VI</v>
      </c>
      <c r="F3" s="5" t="str">
        <f>'Table 1'!E4</f>
        <v>C</v>
      </c>
      <c r="G3" s="5" t="str">
        <f>'Table 1'!F4</f>
        <v>Cr (Vi)</v>
      </c>
      <c r="H3" s="12" t="str">
        <f>'Table 1'!G4</f>
        <v>18540-29-9</v>
      </c>
      <c r="I3" s="21" t="s">
        <v>55</v>
      </c>
      <c r="J3" s="5" t="s">
        <v>55</v>
      </c>
      <c r="K3" s="5" t="s">
        <v>55</v>
      </c>
      <c r="L3" s="5" t="s">
        <v>55</v>
      </c>
      <c r="M3" s="5" t="s">
        <v>55</v>
      </c>
      <c r="N3" s="5" t="s">
        <v>55</v>
      </c>
      <c r="O3" s="5" t="s">
        <v>55</v>
      </c>
      <c r="P3" s="5" t="s">
        <v>55</v>
      </c>
      <c r="Q3" s="17" t="s">
        <v>55</v>
      </c>
      <c r="R3" s="112"/>
    </row>
    <row r="4" spans="1:18" x14ac:dyDescent="0.25">
      <c r="R4" s="127"/>
    </row>
  </sheetData>
  <autoFilter ref="A2:H3" xr:uid="{D8B2FF72-5912-48E9-973F-4882B296B1AA}"/>
  <mergeCells count="2">
    <mergeCell ref="I1:O1"/>
    <mergeCell ref="Q1:R1"/>
  </mergeCells>
  <hyperlinks>
    <hyperlink ref="B1" location="'Table 2'!A1" display="Back to map" xr:uid="{5D54E0D4-C7DD-426F-B948-B5A25C174CEB}"/>
    <hyperlink ref="R2" r:id="rId1" xr:uid="{0B404C08-6BAC-4689-B501-552A741F8B4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8470F-A42C-4FCD-83B9-D03737AC01BE}">
  <dimension ref="A1:AT3"/>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 min="20" max="20" width="11.453125" customWidth="1"/>
    <col min="21" max="21" width="11.1796875" customWidth="1"/>
    <col min="22" max="22" width="10.81640625" customWidth="1"/>
    <col min="24" max="24" width="10.1796875" customWidth="1"/>
    <col min="25" max="25" width="10.81640625" customWidth="1"/>
    <col min="32" max="32" width="10.54296875" customWidth="1"/>
    <col min="33" max="33" width="10.1796875" customWidth="1"/>
    <col min="34" max="34" width="10.54296875" customWidth="1"/>
    <col min="39" max="39" width="10.453125" customWidth="1"/>
    <col min="40" max="40" width="11.81640625" customWidth="1"/>
    <col min="43" max="43" width="15.1796875" bestFit="1" customWidth="1"/>
    <col min="44" max="44" width="15.1796875" customWidth="1"/>
  </cols>
  <sheetData>
    <row r="1" spans="1:46" ht="28.5" thickBot="1" x14ac:dyDescent="0.55000000000000004">
      <c r="B1" s="42" t="s">
        <v>232</v>
      </c>
      <c r="C1" s="2"/>
      <c r="D1" s="2"/>
      <c r="E1" s="1" t="s">
        <v>35</v>
      </c>
      <c r="F1" s="2"/>
      <c r="G1" s="2"/>
      <c r="H1" s="2"/>
      <c r="I1" s="157" t="s">
        <v>13</v>
      </c>
      <c r="J1" s="158"/>
      <c r="K1" s="158"/>
      <c r="L1" s="158"/>
      <c r="M1" s="158"/>
      <c r="N1" s="159"/>
      <c r="O1" s="160" t="s">
        <v>14</v>
      </c>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2"/>
      <c r="AQ1" s="163" t="s">
        <v>349</v>
      </c>
      <c r="AR1" s="163"/>
      <c r="AS1" s="163"/>
      <c r="AT1" s="163"/>
    </row>
    <row r="2" spans="1:46" ht="104.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70</v>
      </c>
      <c r="J2" s="23" t="s">
        <v>71</v>
      </c>
      <c r="K2" s="23" t="s">
        <v>72</v>
      </c>
      <c r="L2" s="23" t="s">
        <v>73</v>
      </c>
      <c r="M2" s="23" t="s">
        <v>74</v>
      </c>
      <c r="N2" s="24" t="s">
        <v>75</v>
      </c>
      <c r="O2" s="22" t="s">
        <v>76</v>
      </c>
      <c r="P2" s="23" t="s">
        <v>77</v>
      </c>
      <c r="Q2" s="23" t="s">
        <v>78</v>
      </c>
      <c r="R2" s="23" t="s">
        <v>75</v>
      </c>
      <c r="S2" s="23" t="s">
        <v>79</v>
      </c>
      <c r="T2" s="23" t="s">
        <v>80</v>
      </c>
      <c r="U2" s="23" t="s">
        <v>81</v>
      </c>
      <c r="V2" s="23" t="s">
        <v>82</v>
      </c>
      <c r="W2" s="23" t="s">
        <v>83</v>
      </c>
      <c r="X2" s="115" t="s">
        <v>84</v>
      </c>
      <c r="Y2" s="23" t="s">
        <v>85</v>
      </c>
      <c r="Z2" s="115" t="s">
        <v>86</v>
      </c>
      <c r="AA2" s="23" t="s">
        <v>87</v>
      </c>
      <c r="AB2" s="23" t="s">
        <v>88</v>
      </c>
      <c r="AC2" s="23" t="s">
        <v>89</v>
      </c>
      <c r="AD2" s="23" t="s">
        <v>90</v>
      </c>
      <c r="AE2" s="23" t="s">
        <v>91</v>
      </c>
      <c r="AF2" s="115" t="s">
        <v>92</v>
      </c>
      <c r="AG2" s="23" t="s">
        <v>93</v>
      </c>
      <c r="AH2" s="23" t="s">
        <v>94</v>
      </c>
      <c r="AI2" s="23" t="s">
        <v>95</v>
      </c>
      <c r="AJ2" s="23" t="s">
        <v>96</v>
      </c>
      <c r="AK2" s="23" t="s">
        <v>97</v>
      </c>
      <c r="AL2" s="23" t="s">
        <v>98</v>
      </c>
      <c r="AM2" s="115" t="s">
        <v>99</v>
      </c>
      <c r="AN2" s="23" t="s">
        <v>100</v>
      </c>
      <c r="AO2" s="24" t="s">
        <v>101</v>
      </c>
      <c r="AQ2" s="115" t="str">
        <f>X2</f>
        <v>Start of Call for Evidence public consultation</v>
      </c>
      <c r="AR2" s="116" t="str">
        <f>Z2</f>
        <v>Start of second Call for Evidence public consultation</v>
      </c>
      <c r="AS2" s="116" t="str">
        <f>AF2</f>
        <v>Start of Annex XV report public consultation</v>
      </c>
      <c r="AT2" s="116" t="str">
        <f>AM2</f>
        <v>Start of SEAC draft opinion public consultation</v>
      </c>
    </row>
    <row r="3" spans="1:46" ht="13" x14ac:dyDescent="0.3">
      <c r="A3" s="44" t="s">
        <v>235</v>
      </c>
      <c r="B3" s="20">
        <f t="shared" ref="B3" si="0">IF(COUNTIF(I3:AO3,"-")&lt;COUNTA(I3:AO3),1,0)</f>
        <v>1</v>
      </c>
      <c r="C3" s="5">
        <f>'Table 1'!B4</f>
        <v>0</v>
      </c>
      <c r="D3" s="5">
        <f>'Table 1'!C4</f>
        <v>1</v>
      </c>
      <c r="E3" s="5" t="str">
        <f>'Table 1'!D4</f>
        <v>Chromium VI</v>
      </c>
      <c r="F3" s="5" t="str">
        <f>'Table 1'!E4</f>
        <v>C</v>
      </c>
      <c r="G3" s="5" t="str">
        <f>'Table 1'!F4</f>
        <v>Cr (Vi)</v>
      </c>
      <c r="H3" s="12" t="str">
        <f>'Table 1'!G4</f>
        <v>18540-29-9</v>
      </c>
      <c r="I3" s="21" t="s">
        <v>354</v>
      </c>
      <c r="J3" s="25" t="s">
        <v>102</v>
      </c>
      <c r="K3" s="25" t="s">
        <v>355</v>
      </c>
      <c r="L3" s="25" t="s">
        <v>356</v>
      </c>
      <c r="M3" s="25" t="s">
        <v>102</v>
      </c>
      <c r="N3" s="25" t="s">
        <v>102</v>
      </c>
      <c r="O3" s="25" t="s">
        <v>134</v>
      </c>
      <c r="P3" s="25" t="s">
        <v>357</v>
      </c>
      <c r="Q3" s="25" t="s">
        <v>102</v>
      </c>
      <c r="R3" s="25" t="s">
        <v>102</v>
      </c>
      <c r="S3" s="25" t="s">
        <v>103</v>
      </c>
      <c r="T3" s="25" t="s">
        <v>358</v>
      </c>
      <c r="U3" s="25" t="s">
        <v>186</v>
      </c>
      <c r="V3" s="25" t="s">
        <v>102</v>
      </c>
      <c r="W3" s="25" t="s">
        <v>102</v>
      </c>
      <c r="X3" s="25" t="s">
        <v>102</v>
      </c>
      <c r="Y3" s="25" t="s">
        <v>102</v>
      </c>
      <c r="Z3" s="25" t="s">
        <v>102</v>
      </c>
      <c r="AA3" s="25" t="s">
        <v>102</v>
      </c>
      <c r="AB3" s="25" t="s">
        <v>102</v>
      </c>
      <c r="AC3" s="25" t="s">
        <v>102</v>
      </c>
      <c r="AD3" s="25" t="s">
        <v>359</v>
      </c>
      <c r="AE3" s="25" t="s">
        <v>360</v>
      </c>
      <c r="AF3" s="25" t="s">
        <v>361</v>
      </c>
      <c r="AG3" s="25" t="s">
        <v>102</v>
      </c>
      <c r="AH3" s="25" t="s">
        <v>362</v>
      </c>
      <c r="AI3" s="25" t="s">
        <v>363</v>
      </c>
      <c r="AJ3" s="25" t="s">
        <v>364</v>
      </c>
      <c r="AK3" s="25" t="s">
        <v>365</v>
      </c>
      <c r="AL3" s="25" t="s">
        <v>366</v>
      </c>
      <c r="AM3" s="25" t="s">
        <v>367</v>
      </c>
      <c r="AN3" s="25" t="s">
        <v>187</v>
      </c>
      <c r="AO3" s="26" t="s">
        <v>368</v>
      </c>
      <c r="AQ3" s="117" t="str">
        <f t="shared" ref="AQ3" ca="1" si="1">IFERROR(IF(_xlfn.DAYS(X3,NOW())&gt;0,"Forthcoming","Passed"),"")</f>
        <v/>
      </c>
      <c r="AR3" s="117" t="str">
        <f t="shared" ref="AR3" ca="1" si="2">IFERROR(IF(_xlfn.DAYS(Z3,NOW())&gt;0,"Forthcoming","Passed"),"")</f>
        <v/>
      </c>
      <c r="AS3" s="117" t="str">
        <f t="shared" ref="AS3" ca="1" si="3">IFERROR(IF(_xlfn.DAYS(AF3,NOW())&gt;0,"Forthcoming","Passed"),"")</f>
        <v>Passed</v>
      </c>
      <c r="AT3" s="117" t="str">
        <f t="shared" ref="AT3" ca="1" si="4">IFERROR(IF(_xlfn.DAYS(AM3,NOW())&gt;0,"Forthcoming","Passed"),"")</f>
        <v>Passed</v>
      </c>
    </row>
  </sheetData>
  <autoFilter ref="A2:H3" xr:uid="{FCE91314-1CFC-4228-BD80-F91782A05E1F}"/>
  <mergeCells count="3">
    <mergeCell ref="I1:N1"/>
    <mergeCell ref="O1:AO1"/>
    <mergeCell ref="AQ1:AT1"/>
  </mergeCells>
  <conditionalFormatting sqref="AQ3:AT3">
    <cfRule type="cellIs" dxfId="3" priority="1" operator="equal">
      <formula>"Forthcoming"</formula>
    </cfRule>
  </conditionalFormatting>
  <hyperlinks>
    <hyperlink ref="B1" location="'Table 2'!A1" display="Back to map" xr:uid="{2515D31A-F74F-483C-A404-15C56FA6368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77CCC-DA6F-43AF-9A10-7F6118980884}">
  <dimension ref="A1:AS3"/>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 min="9" max="10" width="10.81640625" customWidth="1"/>
    <col min="14" max="14" width="10.54296875" customWidth="1"/>
    <col min="23" max="23" width="10.81640625" customWidth="1"/>
    <col min="24" max="24" width="10.26953125" customWidth="1"/>
    <col min="25" max="25" width="10.54296875" customWidth="1"/>
    <col min="30" max="30" width="10.54296875" customWidth="1"/>
    <col min="34" max="37" width="9.7265625" customWidth="1"/>
    <col min="41" max="41" width="10.453125" customWidth="1"/>
    <col min="42" max="42" width="10.81640625" customWidth="1"/>
  </cols>
  <sheetData>
    <row r="1" spans="1:45" ht="54.5" thickBot="1" x14ac:dyDescent="0.55000000000000004">
      <c r="B1" s="42" t="s">
        <v>232</v>
      </c>
      <c r="C1" s="2"/>
      <c r="D1" s="2"/>
      <c r="E1" s="1" t="s">
        <v>36</v>
      </c>
      <c r="F1" s="2"/>
      <c r="G1" s="2"/>
      <c r="H1" s="2"/>
      <c r="I1" s="164" t="s">
        <v>15</v>
      </c>
      <c r="J1" s="165"/>
      <c r="K1" s="165"/>
      <c r="L1" s="165"/>
      <c r="M1" s="166"/>
      <c r="N1" s="157" t="s">
        <v>16</v>
      </c>
      <c r="O1" s="158"/>
      <c r="P1" s="158"/>
      <c r="Q1" s="158"/>
      <c r="R1" s="158"/>
      <c r="S1" s="158"/>
      <c r="T1" s="167" t="s">
        <v>17</v>
      </c>
      <c r="U1" s="168"/>
      <c r="V1" s="169" t="s">
        <v>18</v>
      </c>
      <c r="W1" s="170"/>
      <c r="X1" s="170"/>
      <c r="Y1" s="170"/>
      <c r="Z1" s="170"/>
      <c r="AA1" s="170"/>
      <c r="AB1" s="170"/>
      <c r="AC1" s="170"/>
      <c r="AD1" s="170"/>
      <c r="AE1" s="170"/>
      <c r="AF1" s="170"/>
      <c r="AG1" s="170"/>
      <c r="AH1" s="170"/>
      <c r="AI1" s="170"/>
      <c r="AJ1" s="170"/>
      <c r="AK1" s="170"/>
      <c r="AL1" s="170"/>
      <c r="AM1" s="170"/>
      <c r="AN1" s="170"/>
      <c r="AO1" s="170"/>
      <c r="AP1" s="171"/>
      <c r="AS1" s="119" t="s">
        <v>348</v>
      </c>
    </row>
    <row r="2" spans="1:45" ht="78.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7" t="s">
        <v>104</v>
      </c>
      <c r="J2" s="28" t="s">
        <v>105</v>
      </c>
      <c r="K2" s="28" t="s">
        <v>106</v>
      </c>
      <c r="L2" s="28" t="s">
        <v>107</v>
      </c>
      <c r="M2" s="29" t="s">
        <v>108</v>
      </c>
      <c r="N2" s="22" t="s">
        <v>109</v>
      </c>
      <c r="O2" s="23" t="s">
        <v>110</v>
      </c>
      <c r="P2" s="23" t="s">
        <v>111</v>
      </c>
      <c r="Q2" s="23" t="s">
        <v>112</v>
      </c>
      <c r="R2" s="23" t="s">
        <v>113</v>
      </c>
      <c r="S2" s="30" t="s">
        <v>75</v>
      </c>
      <c r="T2" s="22" t="s">
        <v>114</v>
      </c>
      <c r="U2" s="24" t="s">
        <v>115</v>
      </c>
      <c r="V2" s="22" t="s">
        <v>116</v>
      </c>
      <c r="W2" s="23" t="s">
        <v>117</v>
      </c>
      <c r="X2" s="23" t="s">
        <v>118</v>
      </c>
      <c r="Y2" s="23" t="s">
        <v>119</v>
      </c>
      <c r="Z2" s="23" t="s">
        <v>82</v>
      </c>
      <c r="AA2" s="23" t="s">
        <v>120</v>
      </c>
      <c r="AB2" s="23" t="s">
        <v>75</v>
      </c>
      <c r="AC2" s="23" t="s">
        <v>121</v>
      </c>
      <c r="AD2" s="115" t="s">
        <v>122</v>
      </c>
      <c r="AE2" s="23" t="s">
        <v>123</v>
      </c>
      <c r="AF2" s="23" t="s">
        <v>124</v>
      </c>
      <c r="AG2" s="23" t="s">
        <v>125</v>
      </c>
      <c r="AH2" s="23" t="s">
        <v>126</v>
      </c>
      <c r="AI2" s="23" t="s">
        <v>127</v>
      </c>
      <c r="AJ2" s="23" t="s">
        <v>128</v>
      </c>
      <c r="AK2" s="23" t="s">
        <v>129</v>
      </c>
      <c r="AL2" s="23" t="s">
        <v>130</v>
      </c>
      <c r="AM2" s="23" t="s">
        <v>131</v>
      </c>
      <c r="AN2" s="23" t="s">
        <v>132</v>
      </c>
      <c r="AO2" s="23" t="s">
        <v>133</v>
      </c>
      <c r="AP2" s="24" t="s">
        <v>118</v>
      </c>
      <c r="AS2" s="115" t="str">
        <f>AD2</f>
        <v>Start of public consultation</v>
      </c>
    </row>
    <row r="3" spans="1:45" ht="13" x14ac:dyDescent="0.3">
      <c r="A3" s="44" t="s">
        <v>235</v>
      </c>
      <c r="B3" s="20">
        <f t="shared" ref="B3" si="0">IF(COUNTIF(I3:AP3,"-")&lt;COUNTA(I3:AP3),1,0)</f>
        <v>0</v>
      </c>
      <c r="C3" s="5">
        <f>'Table 1'!B4</f>
        <v>0</v>
      </c>
      <c r="D3" s="5">
        <f>'Table 1'!C4</f>
        <v>1</v>
      </c>
      <c r="E3" s="5" t="str">
        <f>'Table 1'!D4</f>
        <v>Chromium VI</v>
      </c>
      <c r="F3" s="5" t="str">
        <f>'Table 1'!E4</f>
        <v>C</v>
      </c>
      <c r="G3" s="5" t="str">
        <f>'Table 1'!F4</f>
        <v>Cr (Vi)</v>
      </c>
      <c r="H3" s="12" t="str">
        <f>'Table 1'!G4</f>
        <v>18540-29-9</v>
      </c>
      <c r="I3" s="21" t="s">
        <v>55</v>
      </c>
      <c r="J3" s="25" t="s">
        <v>55</v>
      </c>
      <c r="K3" s="25" t="s">
        <v>55</v>
      </c>
      <c r="L3" s="25" t="s">
        <v>55</v>
      </c>
      <c r="M3" s="25" t="s">
        <v>55</v>
      </c>
      <c r="N3" s="25" t="s">
        <v>55</v>
      </c>
      <c r="O3" s="25" t="s">
        <v>55</v>
      </c>
      <c r="P3" s="25" t="s">
        <v>55</v>
      </c>
      <c r="Q3" s="25" t="s">
        <v>55</v>
      </c>
      <c r="R3" s="25" t="s">
        <v>55</v>
      </c>
      <c r="S3" s="25" t="s">
        <v>55</v>
      </c>
      <c r="T3" s="25" t="s">
        <v>55</v>
      </c>
      <c r="U3" s="25" t="s">
        <v>55</v>
      </c>
      <c r="V3" s="25" t="s">
        <v>55</v>
      </c>
      <c r="W3" s="25" t="s">
        <v>55</v>
      </c>
      <c r="X3" s="25" t="s">
        <v>55</v>
      </c>
      <c r="Y3" s="25" t="s">
        <v>55</v>
      </c>
      <c r="Z3" s="25" t="s">
        <v>55</v>
      </c>
      <c r="AA3" s="25" t="s">
        <v>55</v>
      </c>
      <c r="AB3" s="25" t="s">
        <v>55</v>
      </c>
      <c r="AC3" s="25" t="s">
        <v>55</v>
      </c>
      <c r="AD3" s="25" t="s">
        <v>55</v>
      </c>
      <c r="AE3" s="25" t="s">
        <v>55</v>
      </c>
      <c r="AF3" s="25" t="s">
        <v>55</v>
      </c>
      <c r="AG3" s="25" t="s">
        <v>55</v>
      </c>
      <c r="AH3" s="25" t="s">
        <v>55</v>
      </c>
      <c r="AI3" s="25" t="s">
        <v>55</v>
      </c>
      <c r="AJ3" s="25" t="s">
        <v>55</v>
      </c>
      <c r="AK3" s="25" t="s">
        <v>55</v>
      </c>
      <c r="AL3" s="25" t="s">
        <v>55</v>
      </c>
      <c r="AM3" s="25" t="s">
        <v>55</v>
      </c>
      <c r="AN3" s="25" t="s">
        <v>55</v>
      </c>
      <c r="AO3" s="25" t="s">
        <v>55</v>
      </c>
      <c r="AP3" s="26" t="s">
        <v>55</v>
      </c>
      <c r="AS3" s="117" t="str">
        <f t="shared" ref="AS3" ca="1" si="1">IFERROR(IF(_xlfn.DAYS(AD3,NOW())&gt;0,"Forthcoming","Passed"),"")</f>
        <v/>
      </c>
    </row>
  </sheetData>
  <autoFilter ref="A2:H3" xr:uid="{FCB7D7B2-00AE-4BF8-B6FD-77E1D0612D56}"/>
  <mergeCells count="4">
    <mergeCell ref="I1:M1"/>
    <mergeCell ref="N1:S1"/>
    <mergeCell ref="T1:U1"/>
    <mergeCell ref="V1:AP1"/>
  </mergeCells>
  <conditionalFormatting sqref="AS3">
    <cfRule type="cellIs" dxfId="2" priority="1" operator="equal">
      <formula>"Forthcoming"</formula>
    </cfRule>
  </conditionalFormatting>
  <hyperlinks>
    <hyperlink ref="B1" location="'Table 2'!A1" display="Back to map" xr:uid="{5CF3D151-B5B5-4892-B911-FAC445818EC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75B6-1D27-4EA5-B0E1-1797881CE89D}">
  <dimension ref="A1:AC3"/>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 min="29" max="29" width="10.1796875" customWidth="1"/>
  </cols>
  <sheetData>
    <row r="1" spans="1:29" ht="28.5" thickBot="1" x14ac:dyDescent="0.55000000000000004">
      <c r="B1" s="42" t="s">
        <v>232</v>
      </c>
      <c r="C1" s="2"/>
      <c r="D1" s="2"/>
      <c r="E1" s="1" t="s">
        <v>37</v>
      </c>
      <c r="F1" s="2"/>
      <c r="G1" s="2"/>
      <c r="H1" s="2"/>
      <c r="I1" s="172" t="s">
        <v>19</v>
      </c>
      <c r="J1" s="173"/>
      <c r="K1" s="173"/>
      <c r="L1" s="173"/>
      <c r="M1" s="173"/>
      <c r="N1" s="173"/>
      <c r="O1" s="173"/>
      <c r="P1" s="174"/>
      <c r="Q1" s="175" t="s">
        <v>20</v>
      </c>
      <c r="R1" s="175"/>
      <c r="S1" s="175"/>
      <c r="T1" s="175"/>
      <c r="U1" s="175"/>
      <c r="V1" s="175"/>
      <c r="W1" s="175"/>
      <c r="X1" s="175"/>
      <c r="Y1" s="175"/>
      <c r="Z1" s="175"/>
      <c r="AA1" s="175"/>
      <c r="AB1" s="175"/>
      <c r="AC1" s="176"/>
    </row>
    <row r="2" spans="1:29" ht="117.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135</v>
      </c>
      <c r="J2" s="23" t="s">
        <v>136</v>
      </c>
      <c r="K2" s="23" t="s">
        <v>137</v>
      </c>
      <c r="L2" s="23" t="s">
        <v>138</v>
      </c>
      <c r="M2" s="23" t="s">
        <v>139</v>
      </c>
      <c r="N2" s="23" t="s">
        <v>140</v>
      </c>
      <c r="O2" s="23" t="s">
        <v>141</v>
      </c>
      <c r="P2" s="24" t="s">
        <v>142</v>
      </c>
      <c r="Q2" s="31" t="s">
        <v>143</v>
      </c>
      <c r="R2" s="23" t="s">
        <v>144</v>
      </c>
      <c r="S2" s="23" t="s">
        <v>145</v>
      </c>
      <c r="T2" s="23" t="s">
        <v>146</v>
      </c>
      <c r="U2" s="23" t="s">
        <v>147</v>
      </c>
      <c r="V2" s="23" t="s">
        <v>148</v>
      </c>
      <c r="W2" s="23" t="s">
        <v>79</v>
      </c>
      <c r="X2" s="23" t="s">
        <v>149</v>
      </c>
      <c r="Y2" s="23" t="s">
        <v>150</v>
      </c>
      <c r="Z2" s="23" t="s">
        <v>151</v>
      </c>
      <c r="AA2" s="23" t="s">
        <v>152</v>
      </c>
      <c r="AB2" s="23" t="s">
        <v>75</v>
      </c>
      <c r="AC2" s="24" t="s">
        <v>118</v>
      </c>
    </row>
    <row r="3" spans="1:29" ht="13" x14ac:dyDescent="0.3">
      <c r="A3" s="44" t="s">
        <v>235</v>
      </c>
      <c r="B3" s="20">
        <f t="shared" ref="B3" si="0">IF(COUNTIF(I3:AC3,"-")&lt;COUNTA(I3:AC3),1,0)</f>
        <v>1</v>
      </c>
      <c r="C3" s="5">
        <f>'Table 1'!B4</f>
        <v>0</v>
      </c>
      <c r="D3" s="5">
        <f>'Table 1'!C4</f>
        <v>1</v>
      </c>
      <c r="E3" s="5" t="str">
        <f>'Table 1'!D4</f>
        <v>Chromium VI</v>
      </c>
      <c r="F3" s="5" t="str">
        <f>'Table 1'!E4</f>
        <v>C</v>
      </c>
      <c r="G3" s="5" t="str">
        <f>'Table 1'!F4</f>
        <v>Cr (Vi)</v>
      </c>
      <c r="H3" s="12" t="str">
        <f>'Table 1'!G4</f>
        <v>18540-29-9</v>
      </c>
      <c r="I3" s="21" t="s">
        <v>55</v>
      </c>
      <c r="J3" s="25" t="s">
        <v>55</v>
      </c>
      <c r="K3" s="25" t="s">
        <v>55</v>
      </c>
      <c r="L3" s="25" t="s">
        <v>55</v>
      </c>
      <c r="M3" s="25" t="s">
        <v>55</v>
      </c>
      <c r="N3" s="25" t="s">
        <v>55</v>
      </c>
      <c r="O3" s="25" t="s">
        <v>55</v>
      </c>
      <c r="P3" s="136" t="s">
        <v>369</v>
      </c>
      <c r="Q3" s="25" t="s">
        <v>55</v>
      </c>
      <c r="R3" s="25" t="s">
        <v>55</v>
      </c>
      <c r="S3" s="25" t="s">
        <v>55</v>
      </c>
      <c r="T3" s="25" t="s">
        <v>55</v>
      </c>
      <c r="U3" s="25" t="s">
        <v>55</v>
      </c>
      <c r="V3" s="25" t="s">
        <v>55</v>
      </c>
      <c r="W3" s="25" t="s">
        <v>55</v>
      </c>
      <c r="X3" s="25" t="s">
        <v>55</v>
      </c>
      <c r="Y3" s="25" t="s">
        <v>55</v>
      </c>
      <c r="Z3" s="25" t="s">
        <v>55</v>
      </c>
      <c r="AA3" s="25" t="s">
        <v>55</v>
      </c>
      <c r="AB3" s="25" t="s">
        <v>55</v>
      </c>
      <c r="AC3" s="26" t="s">
        <v>55</v>
      </c>
    </row>
  </sheetData>
  <autoFilter ref="A2:H3" xr:uid="{BB5F828C-A6D9-497F-A9DB-D56EA71A04D3}"/>
  <mergeCells count="2">
    <mergeCell ref="I1:P1"/>
    <mergeCell ref="Q1:AC1"/>
  </mergeCells>
  <hyperlinks>
    <hyperlink ref="B1" location="'Table 2'!A1" display="Back to map" xr:uid="{F1CC7054-A845-410A-A8DF-8FEF4DC831B7}"/>
    <hyperlink ref="P3" r:id="rId1" xr:uid="{DC84C244-A5E1-485D-B843-C6C023F52A8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FFDF-1F65-4DFD-9A2A-6693034F9E8A}">
  <dimension ref="A1:AY3"/>
  <sheetViews>
    <sheetView showZeros="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 min="28" max="34" width="10.453125" customWidth="1"/>
    <col min="43" max="44" width="10.81640625" customWidth="1"/>
    <col min="48" max="48" width="10.54296875" customWidth="1"/>
    <col min="51" max="51" width="12.54296875" customWidth="1"/>
  </cols>
  <sheetData>
    <row r="1" spans="1:51" ht="28.5" thickBot="1" x14ac:dyDescent="0.55000000000000004">
      <c r="B1" s="42" t="s">
        <v>232</v>
      </c>
      <c r="C1" s="2"/>
      <c r="D1" s="2"/>
      <c r="E1" s="1" t="s">
        <v>38</v>
      </c>
      <c r="F1" s="2"/>
      <c r="G1" s="2"/>
      <c r="H1" s="2"/>
      <c r="I1" s="172" t="s">
        <v>21</v>
      </c>
      <c r="J1" s="173"/>
      <c r="K1" s="173"/>
      <c r="L1" s="173"/>
      <c r="M1" s="173"/>
      <c r="N1" s="173"/>
      <c r="O1" s="173"/>
      <c r="P1" s="174"/>
      <c r="Q1" s="177" t="s">
        <v>22</v>
      </c>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9"/>
      <c r="AY1" s="118" t="s">
        <v>347</v>
      </c>
    </row>
    <row r="2" spans="1:51" ht="130.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153</v>
      </c>
      <c r="J2" s="23" t="s">
        <v>154</v>
      </c>
      <c r="K2" s="23" t="s">
        <v>155</v>
      </c>
      <c r="L2" s="23" t="s">
        <v>156</v>
      </c>
      <c r="M2" s="23" t="s">
        <v>157</v>
      </c>
      <c r="N2" s="23" t="s">
        <v>158</v>
      </c>
      <c r="O2" s="23" t="s">
        <v>159</v>
      </c>
      <c r="P2" s="24" t="s">
        <v>160</v>
      </c>
      <c r="Q2" s="22" t="s">
        <v>79</v>
      </c>
      <c r="R2" s="23" t="s">
        <v>120</v>
      </c>
      <c r="S2" s="23" t="s">
        <v>161</v>
      </c>
      <c r="T2" s="23" t="s">
        <v>162</v>
      </c>
      <c r="U2" s="23" t="s">
        <v>163</v>
      </c>
      <c r="V2" s="23" t="s">
        <v>164</v>
      </c>
      <c r="W2" s="23" t="s">
        <v>165</v>
      </c>
      <c r="X2" s="23" t="s">
        <v>166</v>
      </c>
      <c r="Y2" s="23" t="s">
        <v>125</v>
      </c>
      <c r="Z2" s="23" t="s">
        <v>167</v>
      </c>
      <c r="AA2" s="23" t="s">
        <v>168</v>
      </c>
      <c r="AB2" s="23" t="s">
        <v>169</v>
      </c>
      <c r="AC2" s="23" t="s">
        <v>170</v>
      </c>
      <c r="AD2" s="23" t="s">
        <v>80</v>
      </c>
      <c r="AE2" s="23" t="s">
        <v>171</v>
      </c>
      <c r="AF2" s="115" t="s">
        <v>172</v>
      </c>
      <c r="AG2" s="23" t="s">
        <v>173</v>
      </c>
      <c r="AH2" s="23" t="s">
        <v>82</v>
      </c>
      <c r="AI2" s="23" t="s">
        <v>174</v>
      </c>
      <c r="AJ2" s="23" t="s">
        <v>175</v>
      </c>
      <c r="AK2" s="23" t="s">
        <v>176</v>
      </c>
      <c r="AL2" s="23" t="s">
        <v>177</v>
      </c>
      <c r="AM2" s="23" t="s">
        <v>178</v>
      </c>
      <c r="AN2" s="23" t="s">
        <v>75</v>
      </c>
      <c r="AO2" s="23" t="s">
        <v>179</v>
      </c>
      <c r="AP2" s="23" t="s">
        <v>180</v>
      </c>
      <c r="AQ2" s="23" t="s">
        <v>81</v>
      </c>
      <c r="AR2" s="23" t="s">
        <v>119</v>
      </c>
      <c r="AS2" s="23" t="s">
        <v>181</v>
      </c>
      <c r="AT2" s="23" t="s">
        <v>182</v>
      </c>
      <c r="AU2" s="23" t="s">
        <v>183</v>
      </c>
      <c r="AV2" s="24" t="s">
        <v>118</v>
      </c>
      <c r="AY2" s="115" t="str">
        <f>AF2</f>
        <v>Start of consultation</v>
      </c>
    </row>
    <row r="3" spans="1:51" ht="13" x14ac:dyDescent="0.3">
      <c r="A3" s="44" t="s">
        <v>235</v>
      </c>
      <c r="B3" s="20">
        <f t="shared" ref="B3" si="0">IF(COUNTIF(I3:AV3,"-")&lt;COUNTA(I3:AV3),1,0)</f>
        <v>1</v>
      </c>
      <c r="C3" s="5">
        <f>'Table 1'!B4</f>
        <v>0</v>
      </c>
      <c r="D3" s="5">
        <f>'Table 1'!C4</f>
        <v>1</v>
      </c>
      <c r="E3" s="5" t="str">
        <f>'Table 1'!D4</f>
        <v>Chromium VI</v>
      </c>
      <c r="F3" s="5" t="str">
        <f>'Table 1'!E4</f>
        <v>C</v>
      </c>
      <c r="G3" s="5" t="str">
        <f>'Table 1'!F4</f>
        <v>Cr (Vi)</v>
      </c>
      <c r="H3" s="12" t="str">
        <f>'Table 1'!G4</f>
        <v>18540-29-9</v>
      </c>
      <c r="I3" s="21" t="s">
        <v>370</v>
      </c>
      <c r="J3" s="25" t="s">
        <v>371</v>
      </c>
      <c r="K3" s="25" t="s">
        <v>184</v>
      </c>
      <c r="L3" s="25" t="s">
        <v>372</v>
      </c>
      <c r="M3" s="25" t="s">
        <v>102</v>
      </c>
      <c r="N3" s="25" t="s">
        <v>102</v>
      </c>
      <c r="O3" s="25" t="s">
        <v>53</v>
      </c>
      <c r="P3" s="25" t="s">
        <v>185</v>
      </c>
      <c r="Q3" s="32" t="s">
        <v>55</v>
      </c>
      <c r="R3" s="32" t="s">
        <v>55</v>
      </c>
      <c r="S3" s="32" t="s">
        <v>55</v>
      </c>
      <c r="T3" s="32" t="s">
        <v>55</v>
      </c>
      <c r="U3" s="32" t="s">
        <v>55</v>
      </c>
      <c r="V3" s="32" t="s">
        <v>55</v>
      </c>
      <c r="W3" s="32" t="s">
        <v>55</v>
      </c>
      <c r="X3" s="32" t="s">
        <v>55</v>
      </c>
      <c r="Y3" s="32" t="s">
        <v>55</v>
      </c>
      <c r="Z3" s="32" t="s">
        <v>55</v>
      </c>
      <c r="AA3" s="32" t="s">
        <v>55</v>
      </c>
      <c r="AB3" s="32" t="s">
        <v>55</v>
      </c>
      <c r="AC3" s="32" t="s">
        <v>55</v>
      </c>
      <c r="AD3" s="32" t="s">
        <v>55</v>
      </c>
      <c r="AE3" s="32" t="s">
        <v>55</v>
      </c>
      <c r="AF3" s="32" t="s">
        <v>55</v>
      </c>
      <c r="AG3" s="32" t="s">
        <v>55</v>
      </c>
      <c r="AH3" s="32" t="s">
        <v>55</v>
      </c>
      <c r="AI3" s="32" t="s">
        <v>55</v>
      </c>
      <c r="AJ3" s="32" t="s">
        <v>55</v>
      </c>
      <c r="AK3" s="32" t="s">
        <v>55</v>
      </c>
      <c r="AL3" s="32" t="s">
        <v>55</v>
      </c>
      <c r="AM3" s="32" t="s">
        <v>55</v>
      </c>
      <c r="AN3" s="32" t="s">
        <v>55</v>
      </c>
      <c r="AO3" s="32" t="s">
        <v>55</v>
      </c>
      <c r="AP3" s="32" t="s">
        <v>55</v>
      </c>
      <c r="AQ3" s="32" t="s">
        <v>55</v>
      </c>
      <c r="AR3" s="32" t="s">
        <v>55</v>
      </c>
      <c r="AS3" s="32" t="s">
        <v>55</v>
      </c>
      <c r="AT3" s="32" t="s">
        <v>55</v>
      </c>
      <c r="AU3" s="32" t="s">
        <v>55</v>
      </c>
      <c r="AV3" s="33" t="s">
        <v>55</v>
      </c>
      <c r="AY3" s="117" t="str">
        <f t="shared" ref="AY3" ca="1" si="1">IFERROR(IF(_xlfn.DAYS(AF3,NOW())&gt;0,"Forthcoming","Passed"),"")</f>
        <v/>
      </c>
    </row>
  </sheetData>
  <autoFilter ref="A2:H3" xr:uid="{164799F3-8F65-45A1-8A94-A75566DF448B}"/>
  <mergeCells count="2">
    <mergeCell ref="I1:P1"/>
    <mergeCell ref="Q1:AV1"/>
  </mergeCells>
  <conditionalFormatting sqref="AY3">
    <cfRule type="cellIs" dxfId="1" priority="1" operator="equal">
      <formula>"Forthcoming"</formula>
    </cfRule>
  </conditionalFormatting>
  <hyperlinks>
    <hyperlink ref="B1" location="'Table 2'!A1" display="Back to map" xr:uid="{E3152919-76A3-41B8-823B-F3613A25176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E027C-6B9F-40BD-A58C-316326B52C47}">
  <dimension ref="A1:AJ3"/>
  <sheetViews>
    <sheetView showZeros="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s>
  <sheetData>
    <row r="1" spans="1:36" ht="67.5" thickBot="1" x14ac:dyDescent="0.55000000000000004">
      <c r="B1" s="42" t="s">
        <v>232</v>
      </c>
      <c r="C1" s="2"/>
      <c r="D1" s="2"/>
      <c r="E1" s="1" t="s">
        <v>39</v>
      </c>
      <c r="F1" s="2"/>
      <c r="G1" s="2"/>
      <c r="H1" s="2"/>
      <c r="I1" s="180" t="s">
        <v>23</v>
      </c>
      <c r="J1" s="181"/>
      <c r="K1" s="135" t="s">
        <v>24</v>
      </c>
      <c r="L1" s="135" t="s">
        <v>25</v>
      </c>
      <c r="M1" s="152" t="s">
        <v>32</v>
      </c>
      <c r="N1" s="153"/>
      <c r="O1" s="153"/>
      <c r="P1" s="153"/>
      <c r="Q1" s="153"/>
      <c r="R1" s="153"/>
      <c r="S1" s="153"/>
      <c r="T1" s="182" t="s">
        <v>27</v>
      </c>
      <c r="U1" s="183"/>
      <c r="V1" s="183"/>
      <c r="W1" s="183"/>
      <c r="X1" s="183"/>
      <c r="Y1" s="183"/>
      <c r="Z1" s="183"/>
      <c r="AA1" s="183"/>
      <c r="AB1" s="183"/>
      <c r="AC1" s="183"/>
      <c r="AD1" s="183"/>
      <c r="AE1" s="183"/>
      <c r="AF1" s="183"/>
      <c r="AG1" s="183"/>
      <c r="AH1" s="183"/>
      <c r="AI1" s="183"/>
      <c r="AJ1" s="184"/>
    </row>
    <row r="2" spans="1:36" ht="78.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188</v>
      </c>
      <c r="J2" s="24" t="s">
        <v>189</v>
      </c>
      <c r="K2" s="34" t="s">
        <v>189</v>
      </c>
      <c r="L2" s="34" t="s">
        <v>189</v>
      </c>
      <c r="M2" s="22" t="s">
        <v>190</v>
      </c>
      <c r="N2" s="23" t="s">
        <v>191</v>
      </c>
      <c r="O2" s="23" t="s">
        <v>192</v>
      </c>
      <c r="P2" s="23" t="s">
        <v>193</v>
      </c>
      <c r="Q2" s="23" t="s">
        <v>194</v>
      </c>
      <c r="R2" s="23" t="s">
        <v>195</v>
      </c>
      <c r="S2" s="30" t="s">
        <v>196</v>
      </c>
      <c r="T2" s="22" t="s">
        <v>197</v>
      </c>
      <c r="U2" s="23" t="s">
        <v>198</v>
      </c>
      <c r="V2" s="23" t="s">
        <v>199</v>
      </c>
      <c r="W2" s="23" t="s">
        <v>200</v>
      </c>
      <c r="X2" s="23" t="s">
        <v>201</v>
      </c>
      <c r="Y2" s="23" t="s">
        <v>202</v>
      </c>
      <c r="Z2" s="23" t="s">
        <v>203</v>
      </c>
      <c r="AA2" s="23" t="s">
        <v>204</v>
      </c>
      <c r="AB2" s="23" t="s">
        <v>205</v>
      </c>
      <c r="AC2" s="23" t="s">
        <v>206</v>
      </c>
      <c r="AD2" s="23" t="s">
        <v>207</v>
      </c>
      <c r="AE2" s="23" t="s">
        <v>208</v>
      </c>
      <c r="AF2" s="23" t="s">
        <v>209</v>
      </c>
      <c r="AG2" s="23" t="s">
        <v>210</v>
      </c>
      <c r="AH2" s="23" t="s">
        <v>211</v>
      </c>
      <c r="AI2" s="23" t="s">
        <v>189</v>
      </c>
      <c r="AJ2" s="24" t="s">
        <v>212</v>
      </c>
    </row>
    <row r="3" spans="1:36" ht="13" x14ac:dyDescent="0.3">
      <c r="A3" s="44" t="s">
        <v>235</v>
      </c>
      <c r="B3" s="20">
        <f t="shared" ref="B3" si="0">IF(COUNTIF(I3:AJ3,"-")&lt;COUNTA(I3:AJ3),1,0)</f>
        <v>0</v>
      </c>
      <c r="C3" s="5">
        <f>'Table 1'!B4</f>
        <v>0</v>
      </c>
      <c r="D3" s="5">
        <f>'Table 1'!C4</f>
        <v>1</v>
      </c>
      <c r="E3" s="5" t="str">
        <f>'Table 1'!D4</f>
        <v>Chromium VI</v>
      </c>
      <c r="F3" s="5" t="str">
        <f>'Table 1'!E4</f>
        <v>C</v>
      </c>
      <c r="G3" s="5" t="str">
        <f>'Table 1'!F4</f>
        <v>Cr (Vi)</v>
      </c>
      <c r="H3" s="12" t="str">
        <f>'Table 1'!G4</f>
        <v>18540-29-9</v>
      </c>
      <c r="I3" s="21" t="s">
        <v>55</v>
      </c>
      <c r="J3" s="25" t="s">
        <v>55</v>
      </c>
      <c r="K3" s="25" t="s">
        <v>55</v>
      </c>
      <c r="L3" s="25" t="s">
        <v>55</v>
      </c>
      <c r="M3" s="35" t="s">
        <v>55</v>
      </c>
      <c r="N3" s="35" t="s">
        <v>55</v>
      </c>
      <c r="O3" s="35" t="s">
        <v>55</v>
      </c>
      <c r="P3" s="35" t="s">
        <v>55</v>
      </c>
      <c r="Q3" s="35" t="s">
        <v>55</v>
      </c>
      <c r="R3" s="35" t="s">
        <v>55</v>
      </c>
      <c r="S3" s="35" t="s">
        <v>55</v>
      </c>
      <c r="T3" s="25" t="s">
        <v>55</v>
      </c>
      <c r="U3" s="25" t="s">
        <v>55</v>
      </c>
      <c r="V3" s="25" t="s">
        <v>55</v>
      </c>
      <c r="W3" s="25" t="s">
        <v>55</v>
      </c>
      <c r="X3" s="25" t="s">
        <v>55</v>
      </c>
      <c r="Y3" s="25" t="s">
        <v>55</v>
      </c>
      <c r="Z3" s="25" t="s">
        <v>55</v>
      </c>
      <c r="AA3" s="25" t="s">
        <v>55</v>
      </c>
      <c r="AB3" s="25" t="s">
        <v>55</v>
      </c>
      <c r="AC3" s="25" t="s">
        <v>55</v>
      </c>
      <c r="AD3" s="25" t="s">
        <v>55</v>
      </c>
      <c r="AE3" s="25" t="s">
        <v>55</v>
      </c>
      <c r="AF3" s="25" t="s">
        <v>55</v>
      </c>
      <c r="AG3" s="25" t="s">
        <v>55</v>
      </c>
      <c r="AH3" s="25" t="s">
        <v>55</v>
      </c>
      <c r="AI3" s="25" t="s">
        <v>55</v>
      </c>
      <c r="AJ3" s="26" t="s">
        <v>55</v>
      </c>
    </row>
  </sheetData>
  <autoFilter ref="A2:H3" xr:uid="{6F2998F9-D765-4833-BFFF-92905ED89A7B}"/>
  <mergeCells count="3">
    <mergeCell ref="I1:J1"/>
    <mergeCell ref="M1:S1"/>
    <mergeCell ref="T1:AJ1"/>
  </mergeCells>
  <hyperlinks>
    <hyperlink ref="B1" location="'Table 2'!A1" display="Back to map" xr:uid="{6796AA09-EC85-49EB-879E-86D4E73B3C2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875B7BFAFDF64C9394BFB5DCA3161C" ma:contentTypeVersion="0" ma:contentTypeDescription="Create a new document." ma:contentTypeScope="" ma:versionID="b48372fe04bd0e8ada19c7abcec8bc66">
  <xsd:schema xmlns:xsd="http://www.w3.org/2001/XMLSchema" xmlns:xs="http://www.w3.org/2001/XMLSchema" xmlns:p="http://schemas.microsoft.com/office/2006/metadata/properties" targetNamespace="http://schemas.microsoft.com/office/2006/metadata/properties" ma:root="true" ma:fieldsID="d413257cd9829394d17656a545d5fa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EF1EB4-465F-455B-AC38-72E5F258460C}"/>
</file>

<file path=customXml/itemProps2.xml><?xml version="1.0" encoding="utf-8"?>
<ds:datastoreItem xmlns:ds="http://schemas.openxmlformats.org/officeDocument/2006/customXml" ds:itemID="{E8E8C201-769D-40CB-85C5-AE24CECB7880}">
  <ds:schemaRefs>
    <ds:schemaRef ds:uri="http://schemas.microsoft.com/sharepoint/v3/contenttype/forms"/>
  </ds:schemaRefs>
</ds:datastoreItem>
</file>

<file path=customXml/itemProps3.xml><?xml version="1.0" encoding="utf-8"?>
<ds:datastoreItem xmlns:ds="http://schemas.openxmlformats.org/officeDocument/2006/customXml" ds:itemID="{92952D86-65D2-477B-B6B8-FD707017E8B5}">
  <ds:schemaRefs>
    <ds:schemaRef ds:uri="http://purl.org/dc/elements/1.1/"/>
    <ds:schemaRef ds:uri="29022280-377e-41de-b245-c25a8a76d753"/>
    <ds:schemaRef ds:uri="http://purl.org/dc/dcmitype/"/>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Public consultations</vt:lpstr>
      <vt:lpstr>Table 1</vt:lpstr>
      <vt:lpstr>Table 2</vt:lpstr>
      <vt:lpstr>Table 3</vt:lpstr>
      <vt:lpstr>Table 4</vt:lpstr>
      <vt:lpstr>Table 5</vt:lpstr>
      <vt:lpstr>Table 6</vt:lpstr>
      <vt:lpstr>Table 7</vt:lpstr>
      <vt:lpstr>Table 8</vt:lpstr>
      <vt:lpstr>Table 9</vt:lpstr>
      <vt:lpstr>Table 10</vt:lpstr>
      <vt:lpstr>Table 11 Profess+consumer</vt:lpstr>
      <vt:lpstr>Table 12 Class+OSH+waste</vt:lpstr>
      <vt:lpstr>Table 13 Environmental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Footitt</dc:creator>
  <cp:lastModifiedBy>Anthony Footitt</cp:lastModifiedBy>
  <dcterms:created xsi:type="dcterms:W3CDTF">2019-10-22T12:18:22Z</dcterms:created>
  <dcterms:modified xsi:type="dcterms:W3CDTF">2020-01-17T14:49:48Z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0x01010083875B7BFAFDF64C9394BFB5DCA3161C</vt:lpwstr>
  </property>
</Properties>
</file>